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confindustriaservizi-my.sharepoint.com/personal/fmazzolari_confindustria_it/Documents/Indagine Conf sul Lavoro 2021/"/>
    </mc:Choice>
  </mc:AlternateContent>
  <xr:revisionPtr revIDLastSave="277" documentId="8_{18C4FE59-526D-42AB-A937-52CD77A366AA}" xr6:coauthVersionLast="46" xr6:coauthVersionMax="46" xr10:uidLastSave="{234D0F99-D72A-4205-90CB-279F27306BD1}"/>
  <bookViews>
    <workbookView xWindow="-108" yWindow="-108" windowWidth="23256" windowHeight="12576" xr2:uid="{00000000-000D-0000-FFFF-FFFF00000000}"/>
  </bookViews>
  <sheets>
    <sheet name="questionario" sheetId="1" r:id="rId1"/>
    <sheet name="ccnl" sheetId="2" state="hidden" r:id="rId2"/>
    <sheet name="ateco2007_2digit" sheetId="4" state="hidden" r:id="rId3"/>
    <sheet name="provincia" sheetId="3" state="hidden" r:id="rId4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1">ccnl!$A$1:$B$82</definedName>
    <definedName name="_xlnm.Print_Area" localSheetId="0">questionario!$A$1:$K$234</definedName>
    <definedName name="_xlnm.Print_Titles" localSheetId="1">ccnl!$1:$2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1" i="1" l="1"/>
  <c r="L60" i="1"/>
  <c r="L59" i="1"/>
  <c r="L58" i="1"/>
  <c r="L19" i="1"/>
  <c r="L21" i="1"/>
  <c r="L18" i="1"/>
  <c r="N21" i="1"/>
  <c r="N29" i="1"/>
  <c r="L29" i="1" s="1"/>
  <c r="N170" i="1" l="1"/>
  <c r="P170" i="1" s="1"/>
  <c r="Q195" i="1"/>
  <c r="Q196" i="1"/>
  <c r="Q197" i="1"/>
  <c r="Q198" i="1"/>
  <c r="Q199" i="1"/>
  <c r="Q200" i="1"/>
  <c r="Q201" i="1"/>
  <c r="Q202" i="1"/>
  <c r="Q194" i="1"/>
  <c r="P194" i="1"/>
  <c r="N196" i="1" l="1"/>
  <c r="R196" i="1" s="1"/>
  <c r="O196" i="1"/>
  <c r="S196" i="1" s="1"/>
  <c r="P196" i="1"/>
  <c r="T196" i="1" s="1"/>
  <c r="U196" i="1"/>
  <c r="N197" i="1"/>
  <c r="R197" i="1" s="1"/>
  <c r="O197" i="1"/>
  <c r="S197" i="1" s="1"/>
  <c r="P197" i="1"/>
  <c r="T197" i="1"/>
  <c r="U197" i="1"/>
  <c r="N198" i="1"/>
  <c r="R198" i="1" s="1"/>
  <c r="O198" i="1"/>
  <c r="S198" i="1" s="1"/>
  <c r="P198" i="1"/>
  <c r="T198" i="1" s="1"/>
  <c r="U198" i="1"/>
  <c r="N199" i="1"/>
  <c r="R199" i="1" s="1"/>
  <c r="O199" i="1"/>
  <c r="S199" i="1" s="1"/>
  <c r="P199" i="1"/>
  <c r="T199" i="1" s="1"/>
  <c r="U199" i="1"/>
  <c r="N202" i="1"/>
  <c r="R202" i="1" s="1"/>
  <c r="O202" i="1"/>
  <c r="S202" i="1" s="1"/>
  <c r="P202" i="1"/>
  <c r="T202" i="1" s="1"/>
  <c r="U202" i="1"/>
  <c r="N194" i="1"/>
  <c r="R194" i="1" s="1"/>
  <c r="N195" i="1"/>
  <c r="R195" i="1" s="1"/>
  <c r="O194" i="1"/>
  <c r="S194" i="1" s="1"/>
  <c r="T194" i="1"/>
  <c r="U194" i="1"/>
  <c r="O195" i="1"/>
  <c r="S195" i="1" s="1"/>
  <c r="P195" i="1"/>
  <c r="T195" i="1" s="1"/>
  <c r="U195" i="1"/>
  <c r="O200" i="1"/>
  <c r="S200" i="1" s="1"/>
  <c r="P200" i="1"/>
  <c r="T200" i="1" s="1"/>
  <c r="N200" i="1"/>
  <c r="R200" i="1" s="1"/>
  <c r="U200" i="1"/>
  <c r="O201" i="1"/>
  <c r="S201" i="1" s="1"/>
  <c r="P201" i="1"/>
  <c r="T201" i="1" s="1"/>
  <c r="U201" i="1"/>
  <c r="N201" i="1"/>
  <c r="R201" i="1" s="1"/>
  <c r="L71" i="1"/>
  <c r="N215" i="1"/>
  <c r="P215" i="1" s="1"/>
  <c r="N216" i="1"/>
  <c r="P216" i="1" s="1"/>
  <c r="N34" i="1"/>
  <c r="P34" i="1" s="1"/>
  <c r="N220" i="1"/>
  <c r="P220" i="1" s="1"/>
  <c r="N221" i="1"/>
  <c r="P221" i="1" s="1"/>
  <c r="N222" i="1"/>
  <c r="P222" i="1" s="1"/>
  <c r="N223" i="1"/>
  <c r="P223" i="1" s="1"/>
  <c r="N224" i="1"/>
  <c r="P224" i="1" s="1"/>
  <c r="N183" i="1"/>
  <c r="P183" i="1" s="1"/>
  <c r="N184" i="1"/>
  <c r="P184" i="1" s="1"/>
  <c r="N185" i="1"/>
  <c r="P185" i="1" s="1"/>
  <c r="O173" i="1"/>
  <c r="Q173" i="1" s="1"/>
  <c r="N173" i="1"/>
  <c r="P173" i="1" s="1"/>
  <c r="N182" i="1"/>
  <c r="P182" i="1" s="1"/>
  <c r="N181" i="1"/>
  <c r="P181" i="1" s="1"/>
  <c r="N180" i="1"/>
  <c r="P180" i="1" s="1"/>
  <c r="N179" i="1"/>
  <c r="P179" i="1" s="1"/>
  <c r="N178" i="1"/>
  <c r="P178" i="1" s="1"/>
  <c r="N177" i="1"/>
  <c r="P177" i="1" s="1"/>
  <c r="N165" i="1"/>
  <c r="P165" i="1" s="1"/>
  <c r="N166" i="1"/>
  <c r="P166" i="1" s="1"/>
  <c r="N167" i="1"/>
  <c r="P167" i="1" s="1"/>
  <c r="N168" i="1"/>
  <c r="P168" i="1" s="1"/>
  <c r="N169" i="1"/>
  <c r="P169" i="1" s="1"/>
  <c r="N164" i="1"/>
  <c r="P164" i="1" s="1"/>
  <c r="O161" i="1"/>
  <c r="Q161" i="1" s="1"/>
  <c r="N161" i="1"/>
  <c r="P161" i="1" s="1"/>
  <c r="O151" i="1"/>
  <c r="Q151" i="1" s="1"/>
  <c r="N151" i="1"/>
  <c r="P151" i="1" s="1"/>
  <c r="N79" i="1"/>
  <c r="P79" i="1" s="1"/>
  <c r="N80" i="1"/>
  <c r="P80" i="1" s="1"/>
  <c r="N81" i="1"/>
  <c r="P81" i="1" s="1"/>
  <c r="N78" i="1"/>
  <c r="P78" i="1" s="1"/>
  <c r="N144" i="1"/>
  <c r="P144" i="1" s="1"/>
  <c r="N143" i="1"/>
  <c r="P143" i="1" s="1"/>
  <c r="N142" i="1"/>
  <c r="P142" i="1" s="1"/>
  <c r="O138" i="1"/>
  <c r="Q138" i="1" s="1"/>
  <c r="N138" i="1"/>
  <c r="P138" i="1" s="1"/>
  <c r="L73" i="1"/>
  <c r="N36" i="1"/>
  <c r="P36" i="1" s="1"/>
  <c r="N35" i="1"/>
  <c r="P35" i="1" s="1"/>
  <c r="N33" i="1"/>
  <c r="P33" i="1" s="1"/>
  <c r="N88" i="1"/>
  <c r="P88" i="1" s="1"/>
  <c r="N87" i="1"/>
  <c r="P87" i="1" s="1"/>
  <c r="N86" i="1"/>
  <c r="P86" i="1" s="1"/>
  <c r="O84" i="1"/>
  <c r="Q84" i="1" s="1"/>
  <c r="N84" i="1"/>
  <c r="P84" i="1" s="1"/>
  <c r="L17" i="1"/>
  <c r="L15" i="1"/>
  <c r="N219" i="1"/>
  <c r="P219" i="1" s="1"/>
  <c r="K108" i="1"/>
  <c r="Z105" i="1" s="1"/>
  <c r="Z119" i="1" s="1"/>
  <c r="I108" i="1"/>
  <c r="L116" i="1" s="1"/>
  <c r="J108" i="1"/>
  <c r="L117" i="1" s="1"/>
  <c r="H108" i="1"/>
  <c r="V105" i="1" s="1"/>
  <c r="G108" i="1"/>
  <c r="L110" i="1" s="1"/>
  <c r="F108" i="1"/>
  <c r="N19" i="1"/>
  <c r="D46" i="1"/>
  <c r="F46" i="1"/>
  <c r="F50" i="1" s="1"/>
  <c r="H46" i="1"/>
  <c r="H50" i="1" s="1"/>
  <c r="J46" i="1"/>
  <c r="J50" i="1" s="1"/>
  <c r="N217" i="1"/>
  <c r="P217" i="1" s="1"/>
  <c r="N218" i="1"/>
  <c r="P218" i="1" s="1"/>
  <c r="N214" i="1"/>
  <c r="P214" i="1" s="1"/>
  <c r="O29" i="1"/>
  <c r="O27" i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O209" i="1"/>
  <c r="Q209" i="1" s="1"/>
  <c r="N209" i="1"/>
  <c r="P209" i="1" s="1"/>
  <c r="L212" i="1" s="1"/>
  <c r="K63" i="1"/>
  <c r="J63" i="1"/>
  <c r="I63" i="1"/>
  <c r="H63" i="1"/>
  <c r="G63" i="1"/>
  <c r="F63" i="1"/>
  <c r="E63" i="1"/>
  <c r="D63" i="1"/>
  <c r="N27" i="1"/>
  <c r="L27" i="1" s="1"/>
  <c r="O23" i="1"/>
  <c r="Q23" i="1" s="1"/>
  <c r="N23" i="1"/>
  <c r="P23" i="1" s="1"/>
  <c r="L10" i="1"/>
  <c r="L63" i="1" l="1"/>
  <c r="L62" i="1"/>
  <c r="L69" i="1"/>
  <c r="P27" i="1"/>
  <c r="L25" i="1"/>
  <c r="L118" i="1"/>
  <c r="Y105" i="1"/>
  <c r="Y118" i="1" s="1"/>
  <c r="P100" i="1"/>
  <c r="L196" i="1"/>
  <c r="L195" i="1"/>
  <c r="L197" i="1"/>
  <c r="L198" i="1"/>
  <c r="L201" i="1"/>
  <c r="L199" i="1"/>
  <c r="L200" i="1"/>
  <c r="L202" i="1"/>
  <c r="L194" i="1"/>
  <c r="I142" i="1"/>
  <c r="L187" i="1"/>
  <c r="L190" i="1"/>
  <c r="L189" i="1"/>
  <c r="L188" i="1"/>
  <c r="L23" i="1"/>
  <c r="L161" i="1"/>
  <c r="P29" i="1"/>
  <c r="L84" i="1"/>
  <c r="P99" i="1"/>
  <c r="L209" i="1"/>
  <c r="Z113" i="1"/>
  <c r="M110" i="1"/>
  <c r="L114" i="1"/>
  <c r="O100" i="1"/>
  <c r="L86" i="1"/>
  <c r="Z118" i="1"/>
  <c r="S105" i="1"/>
  <c r="T105" i="1"/>
  <c r="T126" i="1" s="1"/>
  <c r="L109" i="1"/>
  <c r="L33" i="1"/>
  <c r="Z120" i="1"/>
  <c r="L138" i="1"/>
  <c r="Z121" i="1"/>
  <c r="Z116" i="1"/>
  <c r="L151" i="1"/>
  <c r="L173" i="1"/>
  <c r="V113" i="1"/>
  <c r="V120" i="1"/>
  <c r="V117" i="1"/>
  <c r="V110" i="1"/>
  <c r="V119" i="1"/>
  <c r="V116" i="1"/>
  <c r="V106" i="1"/>
  <c r="V114" i="1"/>
  <c r="V111" i="1"/>
  <c r="V123" i="1"/>
  <c r="V109" i="1"/>
  <c r="V115" i="1"/>
  <c r="V118" i="1"/>
  <c r="V121" i="1"/>
  <c r="V112" i="1"/>
  <c r="L98" i="1"/>
  <c r="Z111" i="1"/>
  <c r="Z112" i="1"/>
  <c r="Z117" i="1"/>
  <c r="Z106" i="1"/>
  <c r="Z107" i="1" s="1"/>
  <c r="O99" i="1"/>
  <c r="D50" i="1"/>
  <c r="I75" i="1" s="1"/>
  <c r="Z110" i="1"/>
  <c r="Z123" i="1"/>
  <c r="Z109" i="1"/>
  <c r="W105" i="1"/>
  <c r="X105" i="1" s="1"/>
  <c r="Z114" i="1"/>
  <c r="Z115" i="1"/>
  <c r="L97" i="1"/>
  <c r="L96" i="1"/>
  <c r="L99" i="1"/>
  <c r="Y120" i="1" l="1"/>
  <c r="Z108" i="1"/>
  <c r="Y123" i="1"/>
  <c r="Y111" i="1"/>
  <c r="Y115" i="1"/>
  <c r="Y109" i="1"/>
  <c r="P105" i="1"/>
  <c r="Y110" i="1"/>
  <c r="Y117" i="1"/>
  <c r="Y106" i="1"/>
  <c r="Y119" i="1"/>
  <c r="Y112" i="1"/>
  <c r="Y113" i="1"/>
  <c r="Y121" i="1"/>
  <c r="Y116" i="1"/>
  <c r="Y114" i="1"/>
  <c r="AA105" i="1"/>
  <c r="V107" i="1"/>
  <c r="S119" i="1"/>
  <c r="S106" i="1"/>
  <c r="U126" i="1"/>
  <c r="S111" i="1"/>
  <c r="S115" i="1"/>
  <c r="T106" i="1"/>
  <c r="T117" i="1"/>
  <c r="T118" i="1"/>
  <c r="T108" i="1"/>
  <c r="U108" i="1" s="1"/>
  <c r="T114" i="1"/>
  <c r="T112" i="1"/>
  <c r="T121" i="1"/>
  <c r="T111" i="1"/>
  <c r="T115" i="1"/>
  <c r="T110" i="1"/>
  <c r="T119" i="1"/>
  <c r="T113" i="1"/>
  <c r="T107" i="1"/>
  <c r="T120" i="1"/>
  <c r="S121" i="1"/>
  <c r="S118" i="1"/>
  <c r="S110" i="1"/>
  <c r="S120" i="1"/>
  <c r="S109" i="1"/>
  <c r="U105" i="1"/>
  <c r="U107" i="1"/>
  <c r="S112" i="1"/>
  <c r="S108" i="1"/>
  <c r="S116" i="1"/>
  <c r="S117" i="1"/>
  <c r="S113" i="1"/>
  <c r="S122" i="1"/>
  <c r="S126" i="1"/>
  <c r="S107" i="1"/>
  <c r="T116" i="1"/>
  <c r="S114" i="1"/>
  <c r="T109" i="1"/>
  <c r="AA106" i="1"/>
  <c r="W120" i="1"/>
  <c r="W109" i="1"/>
  <c r="W106" i="1"/>
  <c r="W110" i="1"/>
  <c r="W112" i="1"/>
  <c r="Q105" i="1"/>
  <c r="W113" i="1"/>
  <c r="W121" i="1"/>
  <c r="W114" i="1"/>
  <c r="W111" i="1"/>
  <c r="W116" i="1"/>
  <c r="W119" i="1"/>
  <c r="W115" i="1"/>
  <c r="W118" i="1"/>
  <c r="W123" i="1"/>
  <c r="W117" i="1"/>
  <c r="P106" i="1" l="1"/>
  <c r="Y107" i="1"/>
  <c r="P107" i="1" s="1"/>
  <c r="Z126" i="1"/>
  <c r="R105" i="1"/>
  <c r="W107" i="1"/>
  <c r="W108" i="1" s="1"/>
  <c r="V108" i="1"/>
  <c r="U106" i="1"/>
  <c r="X106" i="1"/>
  <c r="Q106" i="1"/>
  <c r="R106" i="1" l="1"/>
  <c r="AA107" i="1"/>
  <c r="Y108" i="1"/>
  <c r="X107" i="1"/>
  <c r="W126" i="1"/>
  <c r="Q126" i="1" s="1"/>
  <c r="X108" i="1"/>
  <c r="Q108" i="1"/>
  <c r="Q107" i="1"/>
  <c r="R107" i="1" s="1"/>
  <c r="V126" i="1"/>
  <c r="P108" i="1"/>
  <c r="Y126" i="1" l="1"/>
  <c r="AA108" i="1"/>
  <c r="R108" i="1"/>
  <c r="P126" i="1"/>
  <c r="X126" i="1"/>
  <c r="R126" i="1" l="1"/>
  <c r="AA126" i="1"/>
</calcChain>
</file>

<file path=xl/sharedStrings.xml><?xml version="1.0" encoding="utf-8"?>
<sst xmlns="http://schemas.openxmlformats.org/spreadsheetml/2006/main" count="1154" uniqueCount="783">
  <si>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</si>
  <si>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</si>
  <si>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</si>
  <si>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</si>
  <si>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</si>
  <si>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</si>
  <si>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</si>
  <si>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</si>
  <si>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</si>
  <si>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</si>
  <si>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</si>
  <si>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</si>
  <si>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</si>
  <si>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</si>
  <si>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</si>
  <si>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</si>
  <si>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</si>
  <si>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</si>
  <si>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</si>
  <si>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</si>
  <si>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</si>
  <si>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</si>
  <si>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</si>
  <si>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</si>
  <si>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</si>
  <si>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</si>
  <si>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</si>
  <si>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</si>
  <si>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</si>
  <si>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</si>
  <si>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</si>
  <si>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</si>
  <si>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</si>
  <si>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</si>
  <si>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</si>
  <si>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</si>
  <si>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</si>
  <si>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</si>
  <si>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</si>
  <si>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</si>
  <si>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</si>
  <si>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</si>
  <si>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</si>
  <si>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</si>
  <si>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</si>
  <si>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</si>
  <si>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</si>
  <si>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</si>
  <si>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</si>
  <si>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Malattie non professionali</t>
  </si>
  <si>
    <t>2. Giorni malattia pro-capite</t>
  </si>
  <si>
    <t>3a. Congedo matrimoniale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</si>
  <si>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</si>
  <si>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</si>
  <si>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</si>
  <si>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</si>
  <si>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</si>
  <si>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</si>
  <si>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</si>
  <si>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</si>
  <si>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</si>
  <si>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</si>
  <si>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</si>
  <si>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</si>
  <si>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</si>
  <si>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</si>
  <si>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</si>
  <si>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CIG (ordinaria + straordinaria + deroga)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</si>
  <si>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</si>
  <si>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</si>
  <si>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</si>
  <si>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</si>
  <si>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</si>
  <si>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</si>
  <si>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</si>
  <si>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</si>
  <si>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</si>
  <si>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</si>
  <si>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Punti 1-7: indicare il numero complessivo di ore perdute per motivo di assenza, per qualifica e sesso.</t>
  </si>
  <si>
    <t>Punto 2: indicare anche gli infortuni extra-lavorativi, le cure termali non in conto ferie, i casi di malattia che determinano un'anticipazione o prolungamento del periodo di gravidanza o puerperio.</t>
  </si>
  <si>
    <t>Punto 3: indicare sia i congedi parentali (es. maternità obbligatoria e facoltativa, allattamento) sia quelli matrimoniali.</t>
  </si>
  <si>
    <t>Punto 4: indicare i permessi sindacali (aziendali, provinciali, nazionali) e tutti i permessi per visite mediche e altri motivi retribuiti. In tali permessi invece non rientrano quelli goduti a fronte di riduzione di orario di lavoro (R.O.L.) di cui al punto C.1.</t>
  </si>
  <si>
    <t>Punto 6: indicare i congedi parentali non retribuiti, i permessi non retribuiti, le astensioni facoltative per maternità non retribuite, ecc.</t>
  </si>
  <si>
    <t>D) POLITICHE AZIENDALI</t>
  </si>
  <si>
    <t>NO</t>
  </si>
  <si>
    <t>solo accordi individuali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</si>
  <si>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</si>
  <si>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</si>
  <si>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</si>
  <si>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</si>
  <si>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</si>
  <si>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</si>
  <si>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</si>
  <si>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</si>
  <si>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</si>
  <si>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</si>
  <si>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</si>
  <si>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</si>
  <si>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</si>
  <si>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</si>
  <si>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</si>
  <si>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</si>
  <si>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</si>
  <si>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</si>
  <si>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</si>
  <si>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</si>
  <si>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</si>
  <si>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</si>
  <si>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</si>
  <si>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</si>
  <si>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</si>
  <si>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</si>
  <si>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</si>
  <si>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</si>
  <si>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</si>
  <si>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</si>
  <si>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</si>
  <si>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</si>
  <si>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</si>
  <si>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</si>
  <si>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</si>
  <si>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</si>
  <si>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</si>
  <si>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</si>
  <si>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</si>
  <si>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</si>
  <si>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</si>
  <si>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</si>
  <si>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</si>
  <si>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</si>
  <si>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</si>
  <si>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</si>
  <si>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</si>
  <si>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</si>
  <si>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</si>
  <si>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</si>
  <si>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</si>
  <si>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</si>
  <si>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</si>
  <si>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</si>
  <si>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</si>
  <si>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</si>
  <si>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</si>
  <si>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</si>
  <si>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</si>
  <si>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</si>
  <si>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</si>
  <si>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</si>
  <si>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</si>
  <si>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</si>
  <si>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</si>
  <si>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</si>
  <si>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</si>
  <si>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</si>
  <si>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</si>
  <si>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</si>
  <si>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</si>
  <si>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</si>
  <si>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</si>
  <si>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</si>
  <si>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</si>
  <si>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</si>
  <si>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</si>
  <si>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</si>
  <si>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</si>
  <si>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</si>
  <si>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</si>
  <si>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</si>
  <si>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</si>
  <si>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</si>
  <si>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</si>
  <si>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</si>
  <si>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</si>
  <si>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</si>
  <si>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</si>
  <si>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</si>
  <si>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</si>
  <si>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</si>
  <si>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</si>
  <si>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</si>
  <si>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</si>
  <si>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</si>
  <si>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</si>
  <si>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</si>
  <si>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</si>
  <si>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</si>
  <si>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</si>
  <si>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</si>
  <si>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</si>
  <si>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</si>
  <si>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</si>
  <si>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</si>
  <si>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</si>
  <si>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</si>
  <si>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</si>
  <si>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</si>
  <si>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</si>
  <si>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</si>
  <si>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</si>
  <si>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</si>
  <si>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</si>
  <si>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</si>
  <si>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</si>
  <si>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</si>
  <si>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</si>
  <si>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</si>
  <si>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</si>
  <si>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</si>
  <si>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</si>
  <si>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</si>
  <si>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</si>
  <si>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</si>
  <si>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</si>
  <si>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</si>
  <si>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</si>
  <si>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</si>
  <si>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</si>
  <si>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</si>
  <si>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</si>
  <si>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</si>
  <si>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</si>
  <si>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</si>
  <si>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</si>
  <si>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</si>
  <si>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</si>
  <si>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</si>
  <si>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</si>
  <si>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</si>
  <si>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</si>
  <si>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</si>
  <si>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</si>
  <si>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</si>
  <si>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</si>
  <si>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</si>
  <si>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</si>
  <si>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</si>
  <si>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</si>
  <si>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</si>
  <si>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</si>
  <si>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</si>
  <si>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</si>
  <si>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</si>
  <si>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</si>
  <si>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</si>
  <si>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</si>
  <si>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</si>
  <si>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</si>
  <si>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</si>
  <si>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</si>
  <si>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</si>
  <si>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</si>
  <si>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</si>
  <si>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</si>
  <si>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</si>
  <si>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</si>
  <si>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</si>
  <si>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</si>
  <si>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</si>
  <si>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</si>
  <si>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</si>
  <si>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</si>
  <si>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</si>
  <si>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</si>
  <si>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</si>
  <si>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</si>
  <si>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</si>
  <si>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</si>
  <si>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</si>
  <si>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</si>
  <si>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</si>
  <si>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</si>
  <si>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</si>
  <si>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</si>
  <si>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</si>
  <si>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</si>
  <si>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</si>
  <si>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</si>
  <si>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</si>
  <si>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</si>
  <si>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</si>
  <si>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</si>
  <si>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</si>
  <si>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</si>
  <si>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</si>
  <si>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</si>
  <si>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</si>
  <si>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</si>
  <si>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</si>
  <si>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</si>
  <si>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</si>
  <si>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</si>
  <si>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</si>
  <si>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</si>
  <si>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</si>
  <si>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</si>
  <si>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</si>
  <si>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</si>
  <si>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</si>
  <si>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</si>
  <si>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</si>
  <si>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</si>
  <si>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</si>
  <si>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</si>
  <si>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</si>
  <si>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</si>
  <si>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</si>
  <si>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</si>
  <si>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</si>
  <si>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</si>
  <si>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</si>
  <si>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</si>
  <si>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</si>
  <si>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</si>
  <si>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</si>
  <si>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</si>
  <si>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</si>
  <si>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</si>
  <si>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</si>
  <si>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</si>
  <si>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</si>
  <si>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</si>
  <si>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</si>
  <si>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</si>
  <si>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</si>
  <si>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</si>
  <si>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</si>
  <si>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</si>
  <si>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</si>
  <si>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</si>
  <si>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</si>
  <si>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</si>
  <si>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</si>
  <si>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</si>
  <si>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</si>
  <si>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</si>
  <si>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</si>
  <si>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</si>
  <si>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</si>
  <si>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</si>
  <si>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</si>
  <si>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</si>
  <si>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</si>
  <si>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</si>
  <si>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</si>
  <si>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</si>
  <si>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</si>
  <si>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</si>
  <si>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</si>
  <si>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</si>
  <si>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</si>
  <si>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</si>
  <si>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</si>
  <si>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</si>
  <si>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</si>
  <si>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</si>
  <si>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</si>
  <si>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</si>
  <si>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</si>
  <si>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</si>
  <si>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</si>
  <si>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</si>
  <si>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</si>
  <si>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</si>
  <si>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</si>
  <si>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</si>
  <si>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</si>
  <si>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</si>
  <si>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</si>
  <si>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</si>
  <si>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</si>
  <si>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</si>
  <si>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</si>
  <si>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</si>
  <si>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</si>
  <si>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</si>
  <si>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</si>
  <si>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</si>
  <si>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</si>
  <si>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</si>
  <si>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</si>
  <si>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</si>
  <si>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</si>
  <si>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</si>
  <si>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</si>
  <si>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</si>
  <si>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</si>
  <si>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</si>
  <si>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</si>
  <si>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</si>
  <si>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</si>
  <si>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</si>
  <si>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</si>
  <si>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</si>
  <si>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</si>
  <si>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</si>
  <si>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</si>
  <si>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</si>
  <si>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CI - Carbonia-Iglesias</t>
  </si>
  <si>
    <t>CI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</si>
  <si>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</si>
  <si>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</si>
  <si>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</si>
  <si>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</si>
  <si>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</si>
  <si>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</si>
  <si>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</si>
  <si>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</si>
  <si>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</si>
  <si>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</si>
  <si>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</si>
  <si>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</si>
  <si>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</si>
  <si>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</si>
  <si>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</si>
  <si>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</si>
  <si>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</si>
  <si>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</si>
  <si>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</si>
  <si>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</si>
  <si>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</si>
  <si>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</si>
  <si>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</si>
  <si>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</si>
  <si>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</si>
  <si>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</si>
  <si>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</si>
  <si>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</si>
  <si>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</si>
  <si>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</si>
  <si>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</si>
  <si>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</si>
  <si>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</si>
  <si>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</si>
  <si>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</si>
  <si>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</si>
  <si>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</si>
  <si>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</si>
  <si>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</si>
  <si>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</si>
  <si>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</si>
  <si>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</si>
  <si>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</si>
  <si>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</si>
  <si>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</si>
  <si>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</si>
  <si>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</si>
  <si>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</si>
  <si>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</si>
  <si>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</si>
  <si>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</si>
  <si>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</si>
  <si>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</si>
  <si>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</si>
  <si>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</si>
  <si>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</si>
  <si>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</si>
  <si>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</si>
  <si>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</si>
  <si>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</si>
  <si>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</si>
  <si>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</si>
  <si>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</si>
  <si>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</si>
  <si>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</si>
  <si>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</si>
  <si>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</si>
  <si>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</si>
  <si>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</si>
  <si>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</si>
  <si>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</si>
  <si>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</si>
  <si>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</si>
  <si>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</si>
  <si>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</si>
  <si>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</si>
  <si>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</si>
  <si>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OG - Ogliastra</t>
  </si>
  <si>
    <t>OG</t>
  </si>
  <si>
    <t>OR - Oristano</t>
  </si>
  <si>
    <t>OR</t>
  </si>
  <si>
    <t>OT - Olbia-Tempio</t>
  </si>
  <si>
    <t>OT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</si>
  <si>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</si>
  <si>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</si>
  <si>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</si>
  <si>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</si>
  <si>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</si>
  <si>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</si>
  <si>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</si>
  <si>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</si>
  <si>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</si>
  <si>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</si>
  <si>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</si>
  <si>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</si>
  <si>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</si>
  <si>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</si>
  <si>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</si>
  <si>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</si>
  <si>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</si>
  <si>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</si>
  <si>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</si>
  <si>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</si>
  <si>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</si>
  <si>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</si>
  <si>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</si>
  <si>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</si>
  <si>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</si>
  <si>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</si>
  <si>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</si>
  <si>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</si>
  <si>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</si>
  <si>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</si>
  <si>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</si>
  <si>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</si>
  <si>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</si>
  <si>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</si>
  <si>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</si>
  <si>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</si>
  <si>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</si>
  <si>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</si>
  <si>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</si>
  <si>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</si>
  <si>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</si>
  <si>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</si>
  <si>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</si>
  <si>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</si>
  <si>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</si>
  <si>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</si>
  <si>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</si>
  <si>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</si>
  <si>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</si>
  <si>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</si>
  <si>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</si>
  <si>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</si>
  <si>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</si>
  <si>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</si>
  <si>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</si>
  <si>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</si>
  <si>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</si>
  <si>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</si>
  <si>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</si>
  <si>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</si>
  <si>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</si>
  <si>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</si>
  <si>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</si>
  <si>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</si>
  <si>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</si>
  <si>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</si>
  <si>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</si>
  <si>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</si>
  <si>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</si>
  <si>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</si>
  <si>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</si>
  <si>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</si>
  <si>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</si>
  <si>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</si>
  <si>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</si>
  <si>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</si>
  <si>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</si>
  <si>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</si>
  <si>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</si>
  <si>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</si>
  <si>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</si>
  <si>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</si>
  <si>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</si>
  <si>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</si>
  <si>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</si>
  <si>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</si>
  <si>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</si>
  <si>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</si>
  <si>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VS - Medio Campidano</t>
  </si>
  <si>
    <t>VS</t>
  </si>
  <si>
    <t>VT - Viterbo</t>
  </si>
  <si>
    <t>VT</t>
  </si>
  <si>
    <t>VV - Vibo Valentia</t>
  </si>
  <si>
    <t>VV</t>
  </si>
  <si>
    <t>assunti</t>
  </si>
  <si>
    <t>SU - Sud Sardegna</t>
  </si>
  <si>
    <t>SU</t>
  </si>
  <si>
    <t>Lavoratori al 31.12.2019</t>
  </si>
  <si>
    <t>Punto 8: indicare il numero complessivo di ore di CIG (CIGO+CIGS+CIG in deroga) cui l'azienda ha fatto ricorso nel 2019.</t>
  </si>
  <si>
    <t>La riga riporta il numero medio di lavoratori full-time a tempo indeterminato nel corso del 2019 (come da organici indicati in B.2)</t>
  </si>
  <si>
    <t>Punto 9: indicare il numero complessivo di ore di lavoro straordinario prestate nel 2019 eccedenti il normale orario contrattuale.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</si>
  <si>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</si>
  <si>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</si>
  <si>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</si>
  <si>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</si>
  <si>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Indagine Confindustria sul lavoro del 2021</t>
  </si>
  <si>
    <t>Lavoratori al 31.12.2020</t>
  </si>
  <si>
    <r>
      <t xml:space="preserve">Le informazioni richieste in questa sezione si riferiscono al solo personale dipendente </t>
    </r>
    <r>
      <rPr>
        <b/>
        <i/>
        <u/>
        <sz val="9"/>
        <color theme="4" tint="0.39997558519241921"/>
        <rFont val="Arial"/>
        <family val="2"/>
      </rPr>
      <t>A TEMPO INDETERMINATO FULL-TIME</t>
    </r>
  </si>
  <si>
    <r>
      <t xml:space="preserve">I dati in questa tabella vanno forniti </t>
    </r>
    <r>
      <rPr>
        <i/>
        <u/>
        <sz val="10"/>
        <color theme="4" tint="0.39997558519241921"/>
        <rFont val="Arial"/>
        <family val="2"/>
      </rPr>
      <t>per lavoratore (dati medi)</t>
    </r>
  </si>
  <si>
    <r>
      <t xml:space="preserve">C1. </t>
    </r>
    <r>
      <rPr>
        <b/>
        <sz val="12"/>
        <color theme="4" tint="0.39997558519241921"/>
        <rFont val="Arial"/>
        <family val="2"/>
      </rPr>
      <t>GIORNI</t>
    </r>
    <r>
      <rPr>
        <sz val="10"/>
        <color theme="4" tint="0.39997558519241921"/>
        <rFont val="Arial"/>
        <family val="2"/>
      </rPr>
      <t xml:space="preserve"> di ferie, P.A.R.</t>
    </r>
    <r>
      <rPr>
        <vertAlign val="superscript"/>
        <sz val="10"/>
        <color theme="4" tint="0.39997558519241921"/>
        <rFont val="Arial"/>
        <family val="2"/>
      </rPr>
      <t>1</t>
    </r>
    <r>
      <rPr>
        <sz val="10"/>
        <color theme="4" tint="0.39997558519241921"/>
        <rFont val="Arial"/>
        <family val="2"/>
      </rPr>
      <t xml:space="preserve"> e permessi per banca ore e conto ore per lavoratore effettivamente goduti nel 2019 (</t>
    </r>
    <r>
      <rPr>
        <b/>
        <sz val="12"/>
        <color theme="4" tint="0.39997558519241921"/>
        <rFont val="Arial"/>
        <family val="2"/>
      </rPr>
      <t>es. 20+4+9=33 giorni</t>
    </r>
    <r>
      <rPr>
        <sz val="10"/>
        <color theme="4" tint="0.39997558519241921"/>
        <rFont val="Arial"/>
        <family val="2"/>
      </rPr>
      <t>)</t>
    </r>
  </si>
  <si>
    <r>
      <t xml:space="preserve">C2. </t>
    </r>
    <r>
      <rPr>
        <b/>
        <sz val="12"/>
        <color theme="4" tint="0.39997558519241921"/>
        <rFont val="Arial"/>
        <family val="2"/>
      </rPr>
      <t>ORARIO</t>
    </r>
    <r>
      <rPr>
        <sz val="10"/>
        <color theme="4" tint="0.39997558519241921"/>
        <rFont val="Arial"/>
        <family val="2"/>
      </rPr>
      <t xml:space="preserve"> SETTIMANALE per lavoratore da CCNL,
al lordo delle pause retribuite (</t>
    </r>
    <r>
      <rPr>
        <b/>
        <sz val="12"/>
        <color theme="4" tint="0.39997558519241921"/>
        <rFont val="Arial"/>
        <family val="2"/>
      </rPr>
      <t>es. 40 ore la settimana</t>
    </r>
    <r>
      <rPr>
        <sz val="10"/>
        <color theme="4" tint="0.39997558519241921"/>
        <rFont val="Arial"/>
        <family val="2"/>
      </rPr>
      <t>; 37,5 ore; ecc.)</t>
    </r>
  </si>
  <si>
    <r>
      <t xml:space="preserve">di cui </t>
    </r>
    <r>
      <rPr>
        <b/>
        <sz val="12"/>
        <color theme="4" tint="0.39997558519241921"/>
        <rFont val="Arial"/>
        <family val="2"/>
      </rPr>
      <t>MINUTI</t>
    </r>
    <r>
      <rPr>
        <sz val="10"/>
        <color theme="4" tint="0.39997558519241921"/>
        <rFont val="Arial"/>
        <family val="2"/>
      </rPr>
      <t xml:space="preserve"> di pause retribuite per lavoratore
(</t>
    </r>
    <r>
      <rPr>
        <b/>
        <sz val="12"/>
        <color theme="4" tint="0.39997558519241921"/>
        <rFont val="Arial"/>
        <family val="2"/>
      </rPr>
      <t xml:space="preserve">es. </t>
    </r>
    <r>
      <rPr>
        <sz val="10"/>
        <color theme="4" tint="0.39997558519241921"/>
        <rFont val="Arial"/>
        <family val="2"/>
      </rPr>
      <t>10 minuti per 5 giorni=</t>
    </r>
    <r>
      <rPr>
        <b/>
        <sz val="12"/>
        <color theme="4" tint="0.39997558519241921"/>
        <rFont val="Arial"/>
        <family val="2"/>
      </rPr>
      <t>50 minuti</t>
    </r>
    <r>
      <rPr>
        <sz val="10"/>
        <color theme="4" tint="0.39997558519241921"/>
        <rFont val="Arial"/>
        <family val="2"/>
      </rPr>
      <t xml:space="preserve"> alla settimana)</t>
    </r>
  </si>
  <si>
    <r>
      <rPr>
        <vertAlign val="superscript"/>
        <sz val="9"/>
        <color theme="4" tint="0.39997558519241921"/>
        <rFont val="Arial"/>
        <family val="2"/>
      </rPr>
      <t>1</t>
    </r>
    <r>
      <rPr>
        <sz val="9"/>
        <color theme="4" tint="0.39997558519241921"/>
        <rFont val="Arial"/>
        <family val="2"/>
      </rPr>
      <t xml:space="preserve"> Ex-festività, riduzioni di orario di lavoro.</t>
    </r>
  </si>
  <si>
    <r>
      <t xml:space="preserve">C.3 </t>
    </r>
    <r>
      <rPr>
        <b/>
        <u/>
        <sz val="10"/>
        <color theme="4" tint="0.39997558519241921"/>
        <rFont val="Arial"/>
        <family val="2"/>
      </rPr>
      <t>MONTE ORE</t>
    </r>
    <r>
      <rPr>
        <b/>
        <sz val="10"/>
        <color theme="4" tint="0.39997558519241921"/>
        <rFont val="Arial"/>
        <family val="2"/>
      </rPr>
      <t xml:space="preserve"> DI ASSENZA, CIG E STRAORDINARIO NEL 2019
</t>
    </r>
    <r>
      <rPr>
        <i/>
        <sz val="10"/>
        <color theme="4" tint="0.39997558519241921"/>
        <rFont val="Arial"/>
        <family val="2"/>
      </rPr>
      <t xml:space="preserve">(fornire il numero totale di ore di assenza effettuate dai lavoratori </t>
    </r>
    <r>
      <rPr>
        <i/>
        <u/>
        <sz val="10"/>
        <color theme="4" tint="0.39997558519241921"/>
        <rFont val="Arial"/>
        <family val="2"/>
      </rPr>
      <t>a tempo indeterminato full-time</t>
    </r>
    <r>
      <rPr>
        <i/>
        <sz val="10"/>
        <color theme="4" tint="0.39997558519241921"/>
        <rFont val="Arial"/>
        <family val="2"/>
      </rPr>
      <t xml:space="preserve"> nel corso del 2019)</t>
    </r>
  </si>
  <si>
    <t>Se sì, per quante settimane:</t>
  </si>
  <si>
    <t>fino a 9 settimane</t>
  </si>
  <si>
    <t>Nessuna perdita</t>
  </si>
  <si>
    <t>tra 10 e 18 settimane</t>
  </si>
  <si>
    <t>oltre 18 settimane</t>
  </si>
  <si>
    <t>di cui:</t>
  </si>
  <si>
    <t>Sulla base delle informazioni fornite, nel 2020 il turnover è stato pari a:</t>
  </si>
  <si>
    <t>- per dimissioni</t>
  </si>
  <si>
    <t>cessati (dimissioni, pensionamento, licenziamento, termine contratto, ...)</t>
  </si>
  <si>
    <t>blocco dei licenziamenti</t>
  </si>
  <si>
    <t xml:space="preserve">B.3 Indicare il numero di dipendenti che nel corso del 2020 sono stati: </t>
  </si>
  <si>
    <t>Se sì in C.1:</t>
  </si>
  <si>
    <t>C.1.1 Indicare la modalità della disciplina / regolamentazione:</t>
  </si>
  <si>
    <t>accordo individuale + contrattazione collettiva aziendale</t>
  </si>
  <si>
    <t>accordo individuale + regolamentazione aziendale</t>
  </si>
  <si>
    <r>
      <t xml:space="preserve">C) LAVORO AGILE / </t>
    </r>
    <r>
      <rPr>
        <b/>
        <i/>
        <sz val="14"/>
        <rFont val="Arial"/>
        <family val="2"/>
      </rPr>
      <t>SMART WORKING</t>
    </r>
  </si>
  <si>
    <t>Amministrazione</t>
  </si>
  <si>
    <t>Personale</t>
  </si>
  <si>
    <t>Marketing/Commerciale</t>
  </si>
  <si>
    <t>Ricerca &amp; sviluppo</t>
  </si>
  <si>
    <t>Sistemi informativi</t>
  </si>
  <si>
    <t>Servizio clienti</t>
  </si>
  <si>
    <t>Logistica</t>
  </si>
  <si>
    <t>Altra funzione (Direzione Generale, Qualità, Sicurezza, ecc.)</t>
  </si>
  <si>
    <t>Se sì in C.2:</t>
  </si>
  <si>
    <t>Nessun cambiamento</t>
  </si>
  <si>
    <t>Richiedere la presenza in azienda in determinati giorni della settimana, per sfruttare le interazioni “faccia a faccia” (sincronizzazione delle agende per gruppi di lavoro e tra gruppi)</t>
  </si>
  <si>
    <t>Riorganizzare gli spazi degli uffici, per renderli più adatti all’utilizzo a rotazione o per facilitare lo scambio di idee</t>
  </si>
  <si>
    <t>Formare i dipendenti per rafforzarne le competenze tecniche digitali</t>
  </si>
  <si>
    <t>Formare i dipendenti per rafforzarne le competenze trasversali (es. capacità di lavorare per obiettivi e in maniera più indipendente)</t>
  </si>
  <si>
    <t>Formare i manager per rafforzarne le competenze trasversali (es. capacità di gestire meglio i lavoratori da remoto)</t>
  </si>
  <si>
    <t xml:space="preserve">Fornire attrezzature e piattaforme ICT adeguate al lavoro a distanza </t>
  </si>
  <si>
    <t>Investire in ulteriori infrastrutture ICT presso la sede dell’azienda</t>
  </si>
  <si>
    <t>Introdurre/espandere sistemi di valutazione e incentivazione del personale (es. quota di retribuzione variabile) basati su raggiungimento obiettivi</t>
  </si>
  <si>
    <r>
      <t xml:space="preserve">Le informazioni richieste in questa sezione si riferiscono al solo </t>
    </r>
    <r>
      <rPr>
        <b/>
        <i/>
        <u/>
        <sz val="9"/>
        <rFont val="Arial"/>
        <family val="2"/>
      </rPr>
      <t>personale NON DIRIGENZIALE</t>
    </r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</si>
  <si>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</si>
  <si>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</si>
  <si>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</si>
  <si>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</si>
  <si>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</si>
  <si>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r>
      <rPr>
        <b/>
        <i/>
        <sz val="10"/>
        <color theme="1"/>
        <rFont val="Arial"/>
        <family val="2"/>
      </rPr>
      <t xml:space="preserve">Se sì, </t>
    </r>
    <r>
      <rPr>
        <b/>
        <sz val="10"/>
        <color theme="1"/>
        <rFont val="Arial"/>
        <family val="2"/>
      </rPr>
      <t>quali materie regola il contratto?:</t>
    </r>
  </si>
  <si>
    <t>Altro (specificare)</t>
  </si>
  <si>
    <t xml:space="preserve">Le attività aziendali non si prestano allo svolgimento da remoto </t>
  </si>
  <si>
    <t>Il management non è propenso al lavoro da remoto</t>
  </si>
  <si>
    <t>Monitorare le attività dei dipendenti è più difficile se lavorano in remoto</t>
  </si>
  <si>
    <t>Gli investimenti connessi alla necessaria dotazione ICT sono eccessivi</t>
  </si>
  <si>
    <t>I costi connessi all’applicazione della normativa sul lavoro agile sono eccessivi</t>
  </si>
  <si>
    <t>Si teme una diminuzione della performance di impresa per la mancanza di comunicazione in persona e minori occasioni di apprendimento sul lavoro e lavoro di gruppo.</t>
  </si>
  <si>
    <t>Formazione (aggiuntiva rispetto a quella da CCNL o di legge)</t>
  </si>
  <si>
    <t>Coinvolgimento paritetico dei dipendenti nell'organizzazione</t>
  </si>
  <si>
    <r>
      <t xml:space="preserve">B.5 La sua impresa ha </t>
    </r>
    <r>
      <rPr>
        <b/>
        <u/>
        <sz val="10"/>
        <rFont val="Arial"/>
        <family val="2"/>
      </rPr>
      <t>utilizzato</t>
    </r>
    <r>
      <rPr>
        <b/>
        <sz val="10"/>
        <rFont val="Arial"/>
        <family val="2"/>
      </rPr>
      <t xml:space="preserve"> ammortizzatori sociali (CIG ordinaria, in deroga o assegno ordinario) con causale "Covid-19" nel corso del 2020?</t>
    </r>
  </si>
  <si>
    <t>(1) voce A1 del conto economico</t>
  </si>
  <si>
    <t>B.4 Nel 2020, al di là dello shock dovuto all’epidemia, nella vostra azienda le assunzioni programmate sono state limitate da qualcuno dei seguenti fattori?</t>
  </si>
  <si>
    <t>ricorso allo smart working (per es., per connesse difficoltà a formare/inserire i nuovi assunti)</t>
  </si>
  <si>
    <t>non erano programmate assunzioni</t>
  </si>
  <si>
    <t>difficoltà di reperimento in relazione alle competenze necessarie</t>
  </si>
  <si>
    <r>
      <t xml:space="preserve">C.1 L’impresa aveva già introdotto l’utilizzo del lavoro agile / </t>
    </r>
    <r>
      <rPr>
        <b/>
        <i/>
        <sz val="10"/>
        <rFont val="Arial"/>
        <family val="2"/>
      </rPr>
      <t>smart working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prima dello scoppio dell’epidemia</t>
    </r>
    <r>
      <rPr>
        <b/>
        <sz val="10"/>
        <rFont val="Arial"/>
        <family val="2"/>
      </rPr>
      <t>?</t>
    </r>
  </si>
  <si>
    <t>Conversione dei premi di risultato in welfare</t>
  </si>
  <si>
    <t>Messa a disposizione di welfare al personale non dirigente, aggiuntivo rispetto a quello previsto dalla legge, dal CCNL e dal regolamento aziendale</t>
  </si>
  <si>
    <t>Pre-pandemia</t>
  </si>
  <si>
    <r>
      <t xml:space="preserve">- per uscita concordata incentivata </t>
    </r>
    <r>
      <rPr>
        <i/>
        <vertAlign val="superscript"/>
        <sz val="10"/>
        <color rgb="FFFF0000"/>
        <rFont val="Arial"/>
        <family val="2"/>
      </rPr>
      <t>(2)</t>
    </r>
  </si>
  <si>
    <t>(2) di cui all'art. 14, comma 3, del D.L. n. 104/2020 (cd. Decreto Agosto)</t>
  </si>
  <si>
    <r>
      <t xml:space="preserve">C.2 Nel corso del 2020, </t>
    </r>
    <r>
      <rPr>
        <b/>
        <u/>
        <sz val="10"/>
        <rFont val="Arial"/>
        <family val="2"/>
      </rPr>
      <t>in applicazione delle misure di contenimento dell’epidemia</t>
    </r>
    <r>
      <rPr>
        <b/>
        <sz val="10"/>
        <rFont val="Arial"/>
        <family val="2"/>
      </rPr>
      <t>, la sua azienda ha fatto ricorso al lavoro da remoto</t>
    </r>
    <r>
      <rPr>
        <b/>
        <vertAlign val="superscript"/>
        <sz val="10"/>
        <color rgb="FFFF0000"/>
        <rFont val="Arial"/>
        <family val="2"/>
      </rPr>
      <t>(3)</t>
    </r>
    <r>
      <rPr>
        <b/>
        <sz val="10"/>
        <rFont val="Arial"/>
        <family val="2"/>
      </rPr>
      <t>?</t>
    </r>
  </si>
  <si>
    <t>Durante la pandemia</t>
  </si>
  <si>
    <t>Dopo la pandemia</t>
  </si>
  <si>
    <t>Core business (Produzione di beni e/o erogazione del servizio)</t>
  </si>
  <si>
    <t>Funzioni aziendali:</t>
  </si>
  <si>
    <r>
      <t xml:space="preserve">Lavoro agile / </t>
    </r>
    <r>
      <rPr>
        <i/>
        <sz val="10"/>
        <rFont val="Arial"/>
        <family val="2"/>
      </rPr>
      <t>smart working</t>
    </r>
  </si>
  <si>
    <r>
      <t xml:space="preserve">Funzione aziendale </t>
    </r>
    <r>
      <rPr>
        <b/>
        <u/>
        <sz val="10"/>
        <rFont val="Arial"/>
        <family val="2"/>
      </rPr>
      <t>PRESENTE</t>
    </r>
    <r>
      <rPr>
        <b/>
        <sz val="10"/>
        <rFont val="Arial"/>
        <family val="2"/>
      </rPr>
      <t xml:space="preserve"> in azienda</t>
    </r>
  </si>
  <si>
    <r>
      <t xml:space="preserve">(3) si intende il lavoro agile / </t>
    </r>
    <r>
      <rPr>
        <sz val="9"/>
        <color rgb="FFFF0000"/>
        <rFont val="Arial"/>
        <family val="2"/>
      </rPr>
      <t>smart working</t>
    </r>
    <r>
      <rPr>
        <i/>
        <sz val="9"/>
        <color rgb="FFFF0000"/>
        <rFont val="Arial"/>
        <family val="2"/>
      </rPr>
      <t xml:space="preserve"> di emergenza, previsto in prima battuta dal DPCM 23 febbraio 2020 (solo per le zone più a rischio in quel momento), esteso a tutto il territorio nazionale con il DPCM 1 marzo 2020 e, in seguito, confermato con i successivi provvedimenti.</t>
    </r>
  </si>
  <si>
    <r>
      <t xml:space="preserve">D.2 In quale anno l'impresa ha applicato per la prima volta un contratto aziendale?
(indicare l'anno di prima applicazione </t>
    </r>
    <r>
      <rPr>
        <b/>
        <u/>
        <sz val="10"/>
        <color theme="1"/>
        <rFont val="Arial"/>
        <family val="2"/>
      </rPr>
      <t>anche nel caso in cui attualmente non sia in vigore alcun contratto</t>
    </r>
    <r>
      <rPr>
        <b/>
        <sz val="10"/>
        <color theme="1"/>
        <rFont val="Arial"/>
        <family val="2"/>
      </rPr>
      <t>)</t>
    </r>
  </si>
  <si>
    <r>
      <t xml:space="preserve">D.1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aziendale?</t>
    </r>
  </si>
  <si>
    <t>In quali funzioni aziendali prima/durante/dopo la pandemia</t>
  </si>
  <si>
    <r>
      <t>C.1.2 Quale era il numero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rFont val="Arial"/>
        <family val="2"/>
      </rPr>
      <t>di lavoratori che lo utilizzavano?</t>
    </r>
  </si>
  <si>
    <t xml:space="preserve">C.2.1 Quale numero massimo di lavoratori da remoto è stato raggiunto? </t>
  </si>
  <si>
    <r>
      <t xml:space="preserve">C.3. </t>
    </r>
    <r>
      <rPr>
        <b/>
        <u/>
        <sz val="10"/>
        <rFont val="Arial"/>
        <family val="2"/>
      </rPr>
      <t>Una volta che le condizioni saranno tornate alla normalità</t>
    </r>
    <r>
      <rPr>
        <b/>
        <sz val="10"/>
        <rFont val="Arial"/>
        <family val="2"/>
      </rPr>
      <t xml:space="preserve">, la sua azienda continuerà ad utilizzare il lavoro agile / lo </t>
    </r>
    <r>
      <rPr>
        <b/>
        <i/>
        <sz val="10"/>
        <rFont val="Arial"/>
        <family val="2"/>
      </rPr>
      <t>smart working</t>
    </r>
    <r>
      <rPr>
        <b/>
        <sz val="10"/>
        <rFont val="Arial"/>
        <family val="2"/>
      </rPr>
      <t>?</t>
    </r>
  </si>
  <si>
    <t>Se sì in C.3:</t>
  </si>
  <si>
    <t>C.3.1 Lo farà in maniera maggiore, più diffusa e/o più strutturale, rispetto al periodo pre-Covid?</t>
  </si>
  <si>
    <r>
      <t xml:space="preserve">Se funzione aziendale </t>
    </r>
    <r>
      <rPr>
        <b/>
        <u/>
        <sz val="10"/>
        <rFont val="Arial"/>
        <family val="2"/>
      </rPr>
      <t>PRESENTE</t>
    </r>
    <r>
      <rPr>
        <b/>
        <sz val="10"/>
        <rFont val="Arial"/>
        <family val="2"/>
      </rPr>
      <t xml:space="preserve">, </t>
    </r>
    <r>
      <rPr>
        <b/>
        <u/>
        <sz val="10"/>
        <rFont val="Arial"/>
        <family val="2"/>
      </rPr>
      <t xml:space="preserve">
qualche lavoratore coinvolto</t>
    </r>
    <r>
      <rPr>
        <b/>
        <sz val="10"/>
        <rFont val="Arial"/>
        <family val="2"/>
      </rPr>
      <t xml:space="preserve"> in lavoro agile/lavoro da remoto?</t>
    </r>
  </si>
  <si>
    <t>Prima della pandemia</t>
  </si>
  <si>
    <t xml:space="preserve">Da marzo 2020, in applicazione delle misure di contenimento della pandemia </t>
  </si>
  <si>
    <t>Dopo la fine della pandemia, in previsione</t>
  </si>
  <si>
    <r>
      <rPr>
        <b/>
        <sz val="10"/>
        <rFont val="Arial"/>
        <family val="2"/>
      </rPr>
      <t>C.4 In quali funzioni aziendali è stato (e si prevede sarà) utilizzato il lavoro da remoto?</t>
    </r>
    <r>
      <rPr>
        <sz val="10"/>
        <rFont val="Arial"/>
        <family val="2"/>
      </rPr>
      <t xml:space="preserve">
• Inserire una </t>
    </r>
    <r>
      <rPr>
        <b/>
        <sz val="10"/>
        <rFont val="Wingdings"/>
        <charset val="2"/>
      </rPr>
      <t>ü</t>
    </r>
    <r>
      <rPr>
        <sz val="10"/>
        <rFont val="Arial"/>
        <family val="2"/>
      </rPr>
      <t xml:space="preserve"> nella prima colonna se la funzione aziendale è presente in azienda.
• Per le funzioni aziendali presenti, inserire una </t>
    </r>
    <r>
      <rPr>
        <b/>
        <sz val="10"/>
        <rFont val="Wingdings"/>
        <charset val="2"/>
      </rPr>
      <t>ü</t>
    </r>
    <r>
      <rPr>
        <sz val="10"/>
        <rFont val="Arial"/>
        <family val="2"/>
      </rPr>
      <t xml:space="preserve"> se qualche lavoratore era coinvolto in lavoro agile prima della pandemia, se qualche lavoratore ha lavorato in remoto dopo l'introduzione delle misure di contenimento del contagio o se si prevede che qualche lavoratore sarà coinvolto in lavoro agile una volta che le condizioni saranno tornate alla normalità.</t>
    </r>
  </si>
  <si>
    <t>Fine questionario</t>
  </si>
  <si>
    <r>
      <t>A.7 Quale quota di fatturato</t>
    </r>
    <r>
      <rPr>
        <b/>
        <vertAlign val="superscript"/>
        <sz val="10"/>
        <color rgb="FFFF0000"/>
        <rFont val="Arial"/>
        <family val="2"/>
      </rPr>
      <t>(1)</t>
    </r>
    <r>
      <rPr>
        <b/>
        <sz val="10"/>
        <rFont val="Arial"/>
        <family val="2"/>
      </rPr>
      <t xml:space="preserve"> ha perso la sua azienda indicativamente nel corso del 2020, rispetto al 2019 (in termini percentuali)? </t>
    </r>
  </si>
  <si>
    <t>Oltre il 50%</t>
  </si>
  <si>
    <t>Tra  50% e 20%</t>
  </si>
  <si>
    <t>Tra  20% e 0</t>
  </si>
  <si>
    <r>
      <t xml:space="preserve">Se no in C.3, perché? </t>
    </r>
    <r>
      <rPr>
        <i/>
        <sz val="10"/>
        <rFont val="Arial"/>
        <family val="2"/>
      </rPr>
      <t>(più risposte possibili)</t>
    </r>
  </si>
  <si>
    <r>
      <t>C.3.2 Quale tipo di cambiamenti nell’organizzazione e nella gestione delle risorse umane l’azienda sta pianificando di introdurre per ottimizzare il lavoro agile/</t>
    </r>
    <r>
      <rPr>
        <b/>
        <i/>
        <sz val="10"/>
        <rFont val="Arial"/>
        <family val="2"/>
      </rPr>
      <t>smart working</t>
    </r>
    <r>
      <rPr>
        <b/>
        <sz val="10"/>
        <rFont val="Arial"/>
        <family val="2"/>
      </rPr>
      <t xml:space="preserve">? </t>
    </r>
    <r>
      <rPr>
        <i/>
        <sz val="10"/>
        <rFont val="Arial"/>
        <family val="2"/>
      </rPr>
      <t>(più risposte possibili)</t>
    </r>
  </si>
  <si>
    <t>Non so/non sono in grado di rispondere</t>
  </si>
  <si>
    <t>….........................................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</si>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</sst>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0.0%"/>
  </numFmts>
  <fonts count="9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sz val="11"/>
      <name val="Arial"/>
      <family val="2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sz val="8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b/>
      <i/>
      <u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sz val="12"/>
      <color theme="4" tint="0.39997558519241921"/>
      <name val="Arial"/>
      <family val="2"/>
    </font>
    <font>
      <vertAlign val="superscript"/>
      <sz val="10"/>
      <color theme="4" tint="0.39997558519241921"/>
      <name val="Arial"/>
      <family val="2"/>
    </font>
    <font>
      <vertAlign val="superscript"/>
      <sz val="9"/>
      <color theme="4" tint="0.39997558519241921"/>
      <name val="Arial"/>
      <family val="2"/>
    </font>
    <font>
      <b/>
      <u/>
      <sz val="10"/>
      <color theme="4" tint="0.39997558519241921"/>
      <name val="Arial"/>
      <family val="2"/>
    </font>
    <font>
      <i/>
      <sz val="8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i/>
      <sz val="14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Arial"/>
      <family val="2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vertAlign val="superscript"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color rgb="FFFF0000"/>
      <name val="Arial"/>
      <family val="2"/>
    </font>
    <font>
      <i/>
      <sz val="9"/>
      <color rgb="FFFF0000"/>
      <name val="Arial"/>
      <family val="2"/>
    </font>
    <font>
      <i/>
      <vertAlign val="superscript"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theme="4" tint="0.3999755851924192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4" tint="0.3999755851924192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name val="Wingdings"/>
      <charset val="2"/>
    </font>
    <font>
      <u/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i/>
      <sz val="11"/>
      <color rgb="FFFF0000"/>
      <name val="Arial"/>
      <family val="2"/>
    </font>
    <font>
      <sz val="14"/>
      <color rgb="FFFF0000"/>
      <name val="Arial"/>
      <family val="2"/>
    </font>
    <font>
      <i/>
      <sz val="8"/>
      <color rgb="FFFF0000"/>
      <name val="Arial"/>
      <family val="2"/>
    </font>
    <font>
      <b/>
      <sz val="11"/>
      <color rgb="FFFF0000"/>
      <name val="Arial"/>
      <family val="2"/>
    </font>
    <font>
      <sz val="9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15">
    <xf numFmtId="0" fontId="0" fillId="0" borderId="0" xfId="0"/>
    <xf numFmtId="0" fontId="5" fillId="2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0" fontId="11" fillId="4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/>
    </xf>
    <xf numFmtId="0" fontId="0" fillId="0" borderId="0" xfId="0" applyFill="1" applyProtection="1"/>
    <xf numFmtId="0" fontId="11" fillId="0" borderId="0" xfId="0" applyFont="1" applyProtection="1"/>
    <xf numFmtId="0" fontId="2" fillId="0" borderId="0" xfId="0" applyFont="1" applyProtection="1"/>
    <xf numFmtId="0" fontId="18" fillId="0" borderId="20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/>
    </xf>
    <xf numFmtId="0" fontId="18" fillId="0" borderId="22" xfId="0" applyFont="1" applyFill="1" applyBorder="1" applyAlignment="1" applyProtection="1">
      <alignment horizontal="center" vertical="center" wrapText="1"/>
    </xf>
    <xf numFmtId="0" fontId="5" fillId="7" borderId="16" xfId="0" applyFont="1" applyFill="1" applyBorder="1" applyAlignment="1" applyProtection="1">
      <alignment horizontal="left" vertical="center"/>
    </xf>
    <xf numFmtId="0" fontId="5" fillId="7" borderId="17" xfId="0" applyFont="1" applyFill="1" applyBorder="1" applyAlignment="1" applyProtection="1">
      <alignment horizontal="left" vertical="center"/>
    </xf>
    <xf numFmtId="1" fontId="18" fillId="7" borderId="16" xfId="0" applyNumberFormat="1" applyFont="1" applyFill="1" applyBorder="1" applyAlignment="1" applyProtection="1">
      <alignment horizontal="center" vertical="center"/>
    </xf>
    <xf numFmtId="1" fontId="18" fillId="7" borderId="19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9" fillId="0" borderId="0" xfId="0" applyFont="1" applyFill="1" applyProtection="1"/>
    <xf numFmtId="0" fontId="0" fillId="0" borderId="27" xfId="0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/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11" fillId="0" borderId="0" xfId="5"/>
    <xf numFmtId="0" fontId="7" fillId="0" borderId="0" xfId="0" applyFont="1" applyProtection="1"/>
    <xf numFmtId="0" fontId="7" fillId="0" borderId="0" xfId="0" applyFont="1" applyFill="1" applyProtection="1"/>
    <xf numFmtId="0" fontId="11" fillId="0" borderId="0" xfId="0" applyFont="1" applyFill="1" applyProtection="1"/>
    <xf numFmtId="0" fontId="5" fillId="0" borderId="11" xfId="0" applyFont="1" applyBorder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6" fillId="5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1" fontId="5" fillId="3" borderId="21" xfId="0" applyNumberFormat="1" applyFont="1" applyFill="1" applyBorder="1" applyAlignment="1" applyProtection="1">
      <alignment horizontal="center" vertical="center"/>
    </xf>
    <xf numFmtId="0" fontId="24" fillId="0" borderId="0" xfId="0" applyFont="1" applyProtection="1"/>
    <xf numFmtId="0" fontId="24" fillId="0" borderId="0" xfId="0" applyFont="1" applyFill="1" applyProtection="1"/>
    <xf numFmtId="0" fontId="25" fillId="0" borderId="0" xfId="0" applyFont="1" applyProtection="1"/>
    <xf numFmtId="0" fontId="25" fillId="0" borderId="0" xfId="0" applyFont="1" applyFill="1" applyProtection="1"/>
    <xf numFmtId="0" fontId="27" fillId="2" borderId="0" xfId="0" applyFont="1" applyFill="1" applyAlignment="1" applyProtection="1">
      <alignment vertical="center"/>
    </xf>
    <xf numFmtId="0" fontId="27" fillId="5" borderId="0" xfId="0" applyFont="1" applyFill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7" fillId="0" borderId="0" xfId="0" applyFont="1" applyProtection="1"/>
    <xf numFmtId="1" fontId="27" fillId="0" borderId="0" xfId="0" applyNumberFormat="1" applyFont="1" applyBorder="1" applyAlignment="1" applyProtection="1">
      <alignment horizontal="left" vertical="center"/>
    </xf>
    <xf numFmtId="1" fontId="27" fillId="0" borderId="0" xfId="0" quotePrefix="1" applyNumberFormat="1" applyFont="1" applyBorder="1" applyAlignment="1" applyProtection="1">
      <alignment horizontal="center" vertical="center"/>
    </xf>
    <xf numFmtId="1" fontId="27" fillId="0" borderId="0" xfId="0" applyNumberFormat="1" applyFont="1" applyBorder="1" applyAlignment="1" applyProtection="1">
      <alignment horizontal="center" vertical="center"/>
    </xf>
    <xf numFmtId="0" fontId="29" fillId="0" borderId="0" xfId="0" applyFont="1" applyFill="1" applyProtection="1"/>
    <xf numFmtId="0" fontId="30" fillId="0" borderId="0" xfId="0" applyFont="1" applyFill="1" applyProtection="1"/>
    <xf numFmtId="0" fontId="27" fillId="0" borderId="0" xfId="0" applyFont="1" applyFill="1" applyProtection="1"/>
    <xf numFmtId="0" fontId="27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27" fillId="2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right"/>
    </xf>
    <xf numFmtId="1" fontId="27" fillId="0" borderId="0" xfId="0" quotePrefix="1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27" fillId="0" borderId="0" xfId="0" applyFont="1" applyAlignment="1" applyProtection="1"/>
    <xf numFmtId="0" fontId="31" fillId="0" borderId="0" xfId="0" applyFont="1" applyAlignment="1" applyProtection="1">
      <alignment vertical="center"/>
    </xf>
    <xf numFmtId="0" fontId="32" fillId="2" borderId="0" xfId="0" applyFont="1" applyFill="1" applyAlignment="1" applyProtection="1">
      <alignment horizontal="left" vertical="center" wrapText="1"/>
    </xf>
    <xf numFmtId="0" fontId="32" fillId="0" borderId="0" xfId="0" applyFont="1" applyFill="1" applyAlignment="1" applyProtection="1">
      <alignment horizontal="left" vertical="center" wrapText="1"/>
    </xf>
    <xf numFmtId="0" fontId="34" fillId="2" borderId="0" xfId="0" applyFont="1" applyFill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7" fillId="0" borderId="17" xfId="0" applyFont="1" applyBorder="1" applyProtection="1"/>
    <xf numFmtId="0" fontId="27" fillId="0" borderId="27" xfId="0" applyFont="1" applyFill="1" applyBorder="1" applyAlignment="1" applyProtection="1">
      <alignment horizontal="center" vertical="center"/>
    </xf>
    <xf numFmtId="0" fontId="27" fillId="0" borderId="18" xfId="0" applyFont="1" applyFill="1" applyBorder="1" applyAlignment="1" applyProtection="1">
      <alignment horizontal="center" vertical="center"/>
    </xf>
    <xf numFmtId="0" fontId="27" fillId="0" borderId="17" xfId="0" applyFont="1" applyFill="1" applyBorder="1" applyAlignment="1" applyProtection="1">
      <alignment vertical="center"/>
    </xf>
    <xf numFmtId="1" fontId="27" fillId="0" borderId="27" xfId="0" applyNumberFormat="1" applyFont="1" applyBorder="1" applyAlignment="1" applyProtection="1">
      <alignment horizontal="center" vertical="center"/>
    </xf>
    <xf numFmtId="1" fontId="27" fillId="0" borderId="18" xfId="0" applyNumberFormat="1" applyFont="1" applyBorder="1" applyAlignment="1" applyProtection="1">
      <alignment horizontal="center" vertical="center"/>
    </xf>
    <xf numFmtId="0" fontId="25" fillId="5" borderId="0" xfId="0" applyFont="1" applyFill="1" applyProtection="1"/>
    <xf numFmtId="0" fontId="27" fillId="0" borderId="10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0" fontId="27" fillId="0" borderId="9" xfId="0" applyFont="1" applyFill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center" vertical="center"/>
    </xf>
    <xf numFmtId="0" fontId="27" fillId="0" borderId="16" xfId="0" applyFont="1" applyBorder="1" applyAlignment="1" applyProtection="1">
      <alignment vertical="center"/>
    </xf>
    <xf numFmtId="0" fontId="27" fillId="0" borderId="17" xfId="0" applyFont="1" applyBorder="1" applyAlignment="1" applyProtection="1">
      <alignment vertical="center"/>
    </xf>
    <xf numFmtId="1" fontId="27" fillId="0" borderId="23" xfId="0" applyNumberFormat="1" applyFont="1" applyBorder="1" applyAlignment="1" applyProtection="1">
      <alignment horizontal="center" vertical="center"/>
    </xf>
    <xf numFmtId="1" fontId="27" fillId="0" borderId="17" xfId="0" applyNumberFormat="1" applyFont="1" applyFill="1" applyBorder="1" applyAlignment="1" applyProtection="1">
      <alignment horizontal="center" vertical="center"/>
    </xf>
    <xf numFmtId="1" fontId="27" fillId="0" borderId="18" xfId="0" applyNumberFormat="1" applyFont="1" applyFill="1" applyBorder="1" applyAlignment="1" applyProtection="1">
      <alignment horizontal="center" vertical="center"/>
    </xf>
    <xf numFmtId="1" fontId="27" fillId="0" borderId="23" xfId="0" applyNumberFormat="1" applyFont="1" applyFill="1" applyBorder="1" applyAlignment="1" applyProtection="1">
      <alignment horizontal="center" vertical="center"/>
    </xf>
    <xf numFmtId="1" fontId="27" fillId="0" borderId="16" xfId="0" applyNumberFormat="1" applyFont="1" applyFill="1" applyBorder="1" applyAlignment="1" applyProtection="1">
      <alignment horizontal="center" vertical="center"/>
    </xf>
    <xf numFmtId="0" fontId="27" fillId="2" borderId="0" xfId="0" applyFont="1" applyFill="1" applyBorder="1" applyAlignment="1" applyProtection="1">
      <alignment vertical="center"/>
    </xf>
    <xf numFmtId="0" fontId="27" fillId="2" borderId="24" xfId="0" applyFont="1" applyFill="1" applyBorder="1" applyAlignment="1" applyProtection="1">
      <alignment vertical="center"/>
    </xf>
    <xf numFmtId="3" fontId="27" fillId="0" borderId="18" xfId="0" applyNumberFormat="1" applyFont="1" applyBorder="1" applyAlignment="1" applyProtection="1">
      <alignment horizontal="center" vertical="center"/>
    </xf>
    <xf numFmtId="3" fontId="27" fillId="0" borderId="23" xfId="0" applyNumberFormat="1" applyFont="1" applyBorder="1" applyAlignment="1" applyProtection="1">
      <alignment horizontal="center" vertical="center"/>
    </xf>
    <xf numFmtId="3" fontId="27" fillId="0" borderId="17" xfId="0" applyNumberFormat="1" applyFont="1" applyFill="1" applyBorder="1" applyAlignment="1" applyProtection="1">
      <alignment horizontal="center" vertical="center"/>
    </xf>
    <xf numFmtId="3" fontId="27" fillId="0" borderId="18" xfId="0" applyNumberFormat="1" applyFont="1" applyFill="1" applyBorder="1" applyAlignment="1" applyProtection="1">
      <alignment horizontal="center" vertical="center"/>
    </xf>
    <xf numFmtId="3" fontId="27" fillId="0" borderId="23" xfId="0" applyNumberFormat="1" applyFont="1" applyFill="1" applyBorder="1" applyAlignment="1" applyProtection="1">
      <alignment horizontal="center" vertical="center"/>
    </xf>
    <xf numFmtId="3" fontId="27" fillId="0" borderId="16" xfId="0" applyNumberFormat="1" applyFont="1" applyFill="1" applyBorder="1" applyAlignment="1" applyProtection="1">
      <alignment horizontal="center" vertical="center"/>
    </xf>
    <xf numFmtId="0" fontId="27" fillId="2" borderId="29" xfId="0" applyFont="1" applyFill="1" applyBorder="1" applyAlignment="1" applyProtection="1">
      <alignment horizontal="center" vertical="center"/>
    </xf>
    <xf numFmtId="0" fontId="27" fillId="2" borderId="30" xfId="0" applyFont="1" applyFill="1" applyBorder="1" applyAlignment="1" applyProtection="1">
      <alignment horizontal="center" vertical="center"/>
    </xf>
    <xf numFmtId="0" fontId="27" fillId="0" borderId="30" xfId="0" applyFont="1" applyFill="1" applyBorder="1" applyAlignment="1" applyProtection="1">
      <alignment horizontal="center" vertical="center"/>
    </xf>
    <xf numFmtId="3" fontId="27" fillId="0" borderId="27" xfId="0" applyNumberFormat="1" applyFont="1" applyBorder="1" applyAlignment="1" applyProtection="1">
      <alignment horizontal="center" vertical="center"/>
    </xf>
    <xf numFmtId="3" fontId="27" fillId="0" borderId="27" xfId="0" applyNumberFormat="1" applyFont="1" applyFill="1" applyBorder="1" applyAlignment="1" applyProtection="1">
      <alignment horizontal="center" vertical="center"/>
    </xf>
    <xf numFmtId="1" fontId="34" fillId="3" borderId="21" xfId="0" applyNumberFormat="1" applyFont="1" applyFill="1" applyBorder="1" applyAlignment="1" applyProtection="1">
      <alignment horizontal="center" vertical="center"/>
    </xf>
    <xf numFmtId="1" fontId="34" fillId="3" borderId="31" xfId="0" applyNumberFormat="1" applyFont="1" applyFill="1" applyBorder="1" applyAlignment="1" applyProtection="1">
      <alignment horizontal="center" vertical="center"/>
    </xf>
    <xf numFmtId="0" fontId="27" fillId="0" borderId="9" xfId="0" applyFont="1" applyBorder="1" applyAlignment="1" applyProtection="1">
      <alignment horizontal="left" vertical="center"/>
    </xf>
    <xf numFmtId="0" fontId="27" fillId="0" borderId="32" xfId="0" applyFont="1" applyBorder="1" applyAlignment="1" applyProtection="1">
      <alignment horizontal="left" vertical="center"/>
    </xf>
    <xf numFmtId="1" fontId="27" fillId="0" borderId="27" xfId="0" applyNumberFormat="1" applyFont="1" applyFill="1" applyBorder="1" applyAlignment="1" applyProtection="1">
      <alignment horizontal="center" vertical="center"/>
    </xf>
    <xf numFmtId="165" fontId="27" fillId="0" borderId="0" xfId="0" applyNumberFormat="1" applyFont="1" applyAlignment="1" applyProtection="1">
      <alignment vertical="center"/>
    </xf>
    <xf numFmtId="165" fontId="27" fillId="0" borderId="0" xfId="0" applyNumberFormat="1" applyFont="1" applyAlignment="1" applyProtection="1">
      <alignment horizontal="right" vertical="center"/>
    </xf>
    <xf numFmtId="1" fontId="27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/>
    </xf>
    <xf numFmtId="166" fontId="27" fillId="0" borderId="0" xfId="0" applyNumberFormat="1" applyFont="1" applyFill="1" applyBorder="1" applyAlignment="1" applyProtection="1">
      <alignment horizontal="center" vertical="center"/>
    </xf>
    <xf numFmtId="0" fontId="27" fillId="12" borderId="8" xfId="0" applyFont="1" applyFill="1" applyBorder="1" applyAlignment="1" applyProtection="1">
      <alignment horizontal="left" vertical="center"/>
    </xf>
    <xf numFmtId="0" fontId="24" fillId="9" borderId="0" xfId="0" applyFont="1" applyFill="1" applyBorder="1" applyAlignment="1" applyProtection="1">
      <alignment horizontal="left" vertical="center"/>
    </xf>
    <xf numFmtId="166" fontId="27" fillId="9" borderId="0" xfId="0" applyNumberFormat="1" applyFont="1" applyFill="1" applyBorder="1" applyAlignment="1" applyProtection="1">
      <alignment horizontal="center" vertical="center"/>
    </xf>
    <xf numFmtId="0" fontId="25" fillId="11" borderId="0" xfId="0" applyFont="1" applyFill="1" applyAlignment="1" applyProtection="1">
      <alignment vertical="center"/>
    </xf>
    <xf numFmtId="0" fontId="28" fillId="0" borderId="0" xfId="0" applyFont="1" applyFill="1" applyBorder="1" applyAlignment="1" applyProtection="1">
      <alignment horizontal="left" vertical="center" indent="1"/>
    </xf>
    <xf numFmtId="0" fontId="27" fillId="12" borderId="9" xfId="0" applyFont="1" applyFill="1" applyBorder="1" applyAlignment="1" applyProtection="1">
      <alignment horizontal="left" vertical="center"/>
    </xf>
    <xf numFmtId="164" fontId="27" fillId="12" borderId="18" xfId="0" applyNumberFormat="1" applyFont="1" applyFill="1" applyBorder="1" applyAlignment="1" applyProtection="1">
      <alignment horizontal="center" vertical="center"/>
    </xf>
    <xf numFmtId="164" fontId="27" fillId="12" borderId="0" xfId="0" applyNumberFormat="1" applyFont="1" applyFill="1" applyBorder="1" applyAlignment="1" applyProtection="1">
      <alignment horizontal="left" vertical="center"/>
    </xf>
    <xf numFmtId="164" fontId="27" fillId="0" borderId="0" xfId="0" applyNumberFormat="1" applyFont="1" applyFill="1" applyBorder="1" applyAlignment="1" applyProtection="1">
      <alignment horizontal="left" vertical="center"/>
    </xf>
    <xf numFmtId="164" fontId="25" fillId="13" borderId="27" xfId="0" applyNumberFormat="1" applyFont="1" applyFill="1" applyBorder="1" applyAlignment="1" applyProtection="1">
      <alignment vertical="center"/>
    </xf>
    <xf numFmtId="164" fontId="27" fillId="11" borderId="18" xfId="0" applyNumberFormat="1" applyFont="1" applyFill="1" applyBorder="1" applyAlignment="1" applyProtection="1">
      <alignment horizontal="center" vertical="center"/>
    </xf>
    <xf numFmtId="164" fontId="27" fillId="11" borderId="27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center"/>
    </xf>
    <xf numFmtId="0" fontId="25" fillId="11" borderId="0" xfId="0" applyFont="1" applyFill="1" applyAlignment="1" applyProtection="1">
      <alignment horizontal="left" vertical="center"/>
    </xf>
    <xf numFmtId="0" fontId="27" fillId="9" borderId="27" xfId="0" applyFont="1" applyFill="1" applyBorder="1" applyAlignment="1" applyProtection="1">
      <alignment horizontal="left" vertical="center"/>
    </xf>
    <xf numFmtId="0" fontId="24" fillId="9" borderId="27" xfId="0" applyFont="1" applyFill="1" applyBorder="1" applyAlignment="1" applyProtection="1">
      <alignment horizontal="left" vertical="center"/>
    </xf>
    <xf numFmtId="166" fontId="27" fillId="9" borderId="27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Protection="1"/>
    <xf numFmtId="166" fontId="27" fillId="0" borderId="0" xfId="0" applyNumberFormat="1" applyFont="1" applyFill="1" applyAlignment="1" applyProtection="1">
      <alignment horizontal="center"/>
    </xf>
    <xf numFmtId="0" fontId="27" fillId="5" borderId="0" xfId="0" applyFont="1" applyFill="1" applyBorder="1" applyAlignment="1" applyProtection="1">
      <alignment vertical="center"/>
    </xf>
    <xf numFmtId="0" fontId="26" fillId="0" borderId="0" xfId="0" applyFont="1" applyFill="1" applyAlignment="1" applyProtection="1">
      <alignment horizontal="left" vertical="center" wrapText="1"/>
    </xf>
    <xf numFmtId="0" fontId="26" fillId="0" borderId="0" xfId="0" applyFont="1" applyFill="1" applyAlignment="1" applyProtection="1">
      <alignment horizontal="justify" vertical="top" wrapText="1"/>
    </xf>
    <xf numFmtId="0" fontId="27" fillId="0" borderId="0" xfId="0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justify" vertical="top" wrapText="1"/>
    </xf>
    <xf numFmtId="0" fontId="24" fillId="2" borderId="0" xfId="0" applyFont="1" applyFill="1" applyBorder="1" applyProtection="1"/>
    <xf numFmtId="0" fontId="24" fillId="2" borderId="0" xfId="0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7" fillId="2" borderId="0" xfId="0" applyFont="1" applyFill="1" applyBorder="1" applyAlignment="1" applyProtection="1">
      <alignment horizontal="justify" vertical="center"/>
    </xf>
    <xf numFmtId="0" fontId="40" fillId="0" borderId="0" xfId="0" applyFont="1" applyBorder="1" applyAlignment="1" applyProtection="1">
      <alignment vertical="center"/>
    </xf>
    <xf numFmtId="0" fontId="0" fillId="0" borderId="0" xfId="0" applyProtection="1"/>
    <xf numFmtId="0" fontId="5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vertical="center"/>
    </xf>
    <xf numFmtId="0" fontId="5" fillId="0" borderId="0" xfId="0" applyFont="1" applyProtection="1"/>
    <xf numFmtId="0" fontId="43" fillId="0" borderId="0" xfId="0" applyFont="1" applyProtection="1"/>
    <xf numFmtId="0" fontId="12" fillId="0" borderId="0" xfId="0" applyFont="1" applyProtection="1"/>
    <xf numFmtId="0" fontId="5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0" xfId="0" quotePrefix="1" applyFont="1" applyProtection="1"/>
    <xf numFmtId="0" fontId="18" fillId="0" borderId="0" xfId="0" applyFont="1" applyProtection="1"/>
    <xf numFmtId="0" fontId="44" fillId="0" borderId="0" xfId="0" applyFont="1" applyFill="1" applyAlignment="1" applyProtection="1">
      <alignment horizontal="left" indent="1"/>
    </xf>
    <xf numFmtId="0" fontId="5" fillId="6" borderId="0" xfId="0" applyFont="1" applyFill="1" applyAlignment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49" fillId="0" borderId="0" xfId="0" applyFont="1" applyProtection="1"/>
    <xf numFmtId="0" fontId="45" fillId="2" borderId="0" xfId="0" applyFont="1" applyFill="1" applyBorder="1" applyAlignment="1" applyProtection="1">
      <alignment horizontal="left" vertical="center"/>
    </xf>
    <xf numFmtId="0" fontId="27" fillId="2" borderId="0" xfId="0" applyFont="1" applyFill="1" applyBorder="1" applyAlignment="1" applyProtection="1">
      <alignment horizontal="justify" vertical="center" wrapText="1"/>
    </xf>
    <xf numFmtId="0" fontId="14" fillId="2" borderId="0" xfId="0" applyFont="1" applyFill="1" applyBorder="1" applyAlignment="1" applyProtection="1">
      <alignment horizontal="left" vertical="center"/>
    </xf>
    <xf numFmtId="0" fontId="6" fillId="6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1" fontId="6" fillId="6" borderId="0" xfId="0" applyNumberFormat="1" applyFont="1" applyFill="1" applyAlignment="1" applyProtection="1">
      <alignment horizontal="center" vertical="center"/>
    </xf>
    <xf numFmtId="0" fontId="45" fillId="0" borderId="0" xfId="0" applyFont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/>
    </xf>
    <xf numFmtId="0" fontId="5" fillId="6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left" wrapText="1"/>
    </xf>
    <xf numFmtId="0" fontId="43" fillId="0" borderId="0" xfId="0" applyFont="1" applyFill="1" applyProtection="1"/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right" vertical="center"/>
    </xf>
    <xf numFmtId="0" fontId="14" fillId="0" borderId="0" xfId="0" applyFont="1" applyFill="1" applyProtection="1"/>
    <xf numFmtId="0" fontId="12" fillId="0" borderId="0" xfId="0" applyFont="1" applyFill="1" applyProtection="1"/>
    <xf numFmtId="0" fontId="5" fillId="0" borderId="0" xfId="0" applyFont="1" applyFill="1" applyAlignment="1" applyProtection="1">
      <alignment horizontal="right"/>
    </xf>
    <xf numFmtId="0" fontId="20" fillId="0" borderId="0" xfId="0" applyFont="1" applyFill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6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5" fillId="0" borderId="12" xfId="0" applyFont="1" applyBorder="1" applyAlignment="1" applyProtection="1">
      <alignment horizontal="left" wrapText="1"/>
    </xf>
    <xf numFmtId="0" fontId="5" fillId="0" borderId="33" xfId="0" applyFont="1" applyBorder="1" applyAlignment="1" applyProtection="1">
      <alignment horizontal="left" wrapText="1"/>
    </xf>
    <xf numFmtId="0" fontId="24" fillId="0" borderId="33" xfId="0" applyFont="1" applyFill="1" applyBorder="1" applyProtection="1"/>
    <xf numFmtId="0" fontId="7" fillId="0" borderId="0" xfId="0" applyFont="1" applyFill="1" applyAlignment="1" applyProtection="1">
      <alignment vertical="center"/>
    </xf>
    <xf numFmtId="0" fontId="42" fillId="0" borderId="12" xfId="0" applyFont="1" applyFill="1" applyBorder="1" applyAlignment="1" applyProtection="1">
      <alignment horizontal="right" vertical="center"/>
    </xf>
    <xf numFmtId="0" fontId="42" fillId="0" borderId="33" xfId="0" applyFont="1" applyFill="1" applyBorder="1" applyAlignment="1" applyProtection="1">
      <alignment horizontal="right" vertical="center"/>
    </xf>
    <xf numFmtId="0" fontId="45" fillId="2" borderId="0" xfId="0" applyFont="1" applyFill="1" applyBorder="1" applyAlignment="1" applyProtection="1">
      <alignment horizontal="left"/>
    </xf>
    <xf numFmtId="1" fontId="5" fillId="0" borderId="0" xfId="0" quotePrefix="1" applyNumberFormat="1" applyFont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horizontal="center" vertical="center"/>
    </xf>
    <xf numFmtId="0" fontId="62" fillId="0" borderId="0" xfId="0" applyFont="1" applyProtection="1"/>
    <xf numFmtId="0" fontId="64" fillId="0" borderId="0" xfId="0" applyFont="1" applyProtection="1"/>
    <xf numFmtId="0" fontId="65" fillId="0" borderId="0" xfId="0" applyFont="1" applyFill="1" applyProtection="1"/>
    <xf numFmtId="0" fontId="66" fillId="0" borderId="0" xfId="0" applyFont="1" applyProtection="1"/>
    <xf numFmtId="0" fontId="65" fillId="0" borderId="0" xfId="0" applyFont="1" applyProtection="1"/>
    <xf numFmtId="0" fontId="5" fillId="0" borderId="12" xfId="0" applyFont="1" applyBorder="1" applyAlignment="1" applyProtection="1">
      <alignment horizontal="left" vertical="center"/>
    </xf>
    <xf numFmtId="0" fontId="43" fillId="0" borderId="12" xfId="0" applyFont="1" applyBorder="1" applyProtection="1"/>
    <xf numFmtId="0" fontId="5" fillId="0" borderId="33" xfId="0" applyFont="1" applyBorder="1" applyAlignment="1" applyProtection="1">
      <alignment horizontal="left" vertical="center"/>
    </xf>
    <xf numFmtId="0" fontId="43" fillId="0" borderId="33" xfId="0" applyFont="1" applyBorder="1" applyProtection="1"/>
    <xf numFmtId="0" fontId="41" fillId="0" borderId="33" xfId="0" applyFont="1" applyBorder="1" applyAlignment="1" applyProtection="1">
      <alignment horizontal="left" vertical="center"/>
    </xf>
    <xf numFmtId="0" fontId="0" fillId="0" borderId="33" xfId="0" applyBorder="1" applyProtection="1"/>
    <xf numFmtId="0" fontId="67" fillId="0" borderId="0" xfId="0" quotePrefix="1" applyFont="1" applyProtection="1"/>
    <xf numFmtId="0" fontId="5" fillId="0" borderId="12" xfId="0" applyFont="1" applyBorder="1" applyAlignment="1" applyProtection="1">
      <alignment horizontal="right" vertical="center"/>
    </xf>
    <xf numFmtId="0" fontId="5" fillId="0" borderId="33" xfId="0" applyFont="1" applyBorder="1" applyAlignment="1" applyProtection="1">
      <alignment horizontal="right" vertical="center"/>
    </xf>
    <xf numFmtId="0" fontId="2" fillId="0" borderId="33" xfId="0" applyFont="1" applyFill="1" applyBorder="1" applyProtection="1"/>
    <xf numFmtId="0" fontId="18" fillId="0" borderId="0" xfId="0" applyFont="1" applyFill="1" applyProtection="1"/>
    <xf numFmtId="0" fontId="68" fillId="0" borderId="0" xfId="0" quotePrefix="1" applyFont="1" applyAlignment="1" applyProtection="1">
      <alignment vertical="center"/>
    </xf>
    <xf numFmtId="0" fontId="14" fillId="0" borderId="18" xfId="0" applyFont="1" applyBorder="1" applyAlignment="1" applyProtection="1">
      <alignment horizontal="center" vertical="center" wrapText="1"/>
    </xf>
    <xf numFmtId="0" fontId="42" fillId="0" borderId="12" xfId="0" applyFont="1" applyBorder="1" applyAlignment="1" applyProtection="1">
      <alignment horizontal="left" vertical="center" wrapText="1"/>
    </xf>
    <xf numFmtId="0" fontId="42" fillId="0" borderId="33" xfId="0" applyFont="1" applyBorder="1" applyAlignment="1" applyProtection="1">
      <alignment horizontal="left" vertical="center" wrapText="1"/>
    </xf>
    <xf numFmtId="0" fontId="14" fillId="0" borderId="37" xfId="0" applyFont="1" applyBorder="1" applyAlignment="1" applyProtection="1">
      <alignment horizontal="left" wrapText="1"/>
    </xf>
    <xf numFmtId="0" fontId="5" fillId="0" borderId="37" xfId="0" applyFont="1" applyBorder="1" applyAlignment="1" applyProtection="1">
      <alignment horizontal="left" wrapText="1"/>
    </xf>
    <xf numFmtId="166" fontId="5" fillId="0" borderId="0" xfId="0" applyNumberFormat="1" applyFont="1" applyBorder="1" applyAlignment="1" applyProtection="1">
      <alignment vertical="center"/>
    </xf>
    <xf numFmtId="0" fontId="77" fillId="0" borderId="0" xfId="0" applyFont="1" applyAlignment="1" applyProtection="1">
      <alignment horizontal="left" wrapText="1"/>
    </xf>
    <xf numFmtId="0" fontId="14" fillId="0" borderId="0" xfId="0" applyFont="1" applyBorder="1" applyAlignment="1" applyProtection="1">
      <alignment horizontal="left" wrapText="1"/>
    </xf>
    <xf numFmtId="0" fontId="22" fillId="0" borderId="5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26" fillId="2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/>
    </xf>
    <xf numFmtId="0" fontId="5" fillId="0" borderId="4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 vertical="center"/>
    </xf>
    <xf numFmtId="0" fontId="31" fillId="2" borderId="0" xfId="0" applyFont="1" applyFill="1" applyBorder="1" applyAlignment="1" applyProtection="1">
      <alignment horizontal="justify" vertical="center" wrapText="1"/>
    </xf>
    <xf numFmtId="0" fontId="14" fillId="0" borderId="0" xfId="0" applyFont="1" applyAlignment="1" applyProtection="1">
      <alignment horizontal="left" wrapText="1"/>
    </xf>
    <xf numFmtId="0" fontId="5" fillId="0" borderId="33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Border="1" applyAlignment="1" applyProtection="1">
      <alignment horizontal="right" vertical="center"/>
    </xf>
    <xf numFmtId="0" fontId="81" fillId="0" borderId="0" xfId="0" applyFont="1" applyFill="1" applyBorder="1" applyProtection="1"/>
    <xf numFmtId="49" fontId="46" fillId="16" borderId="0" xfId="3" applyNumberFormat="1" applyFont="1" applyFill="1" applyBorder="1" applyAlignment="1" applyProtection="1">
      <alignment vertical="center" wrapText="1"/>
    </xf>
    <xf numFmtId="164" fontId="27" fillId="0" borderId="18" xfId="0" applyNumberFormat="1" applyFont="1" applyBorder="1" applyAlignment="1" applyProtection="1">
      <alignment horizontal="center" vertical="center"/>
    </xf>
    <xf numFmtId="164" fontId="27" fillId="0" borderId="27" xfId="0" applyNumberFormat="1" applyFont="1" applyBorder="1" applyAlignment="1" applyProtection="1">
      <alignment horizontal="center" vertical="center"/>
    </xf>
    <xf numFmtId="164" fontId="27" fillId="0" borderId="27" xfId="0" applyNumberFormat="1" applyFont="1" applyFill="1" applyBorder="1" applyAlignment="1" applyProtection="1">
      <alignment horizontal="center" vertical="center"/>
    </xf>
    <xf numFmtId="164" fontId="27" fillId="12" borderId="27" xfId="0" applyNumberFormat="1" applyFont="1" applyFill="1" applyBorder="1" applyAlignment="1" applyProtection="1">
      <alignment horizontal="center" vertical="center"/>
    </xf>
    <xf numFmtId="164" fontId="27" fillId="0" borderId="16" xfId="0" applyNumberFormat="1" applyFont="1" applyBorder="1" applyAlignment="1" applyProtection="1">
      <alignment horizontal="center" vertical="center"/>
    </xf>
    <xf numFmtId="164" fontId="27" fillId="0" borderId="18" xfId="0" applyNumberFormat="1" applyFont="1" applyFill="1" applyBorder="1" applyAlignment="1" applyProtection="1">
      <alignment horizontal="center" vertical="center"/>
    </xf>
    <xf numFmtId="0" fontId="50" fillId="0" borderId="0" xfId="0" applyFont="1" applyFill="1" applyProtection="1"/>
    <xf numFmtId="0" fontId="5" fillId="0" borderId="0" xfId="0" applyFont="1" applyBorder="1" applyAlignment="1" applyProtection="1">
      <alignment horizontal="center"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14" fillId="0" borderId="0" xfId="0" applyFont="1" applyProtection="1"/>
    <xf numFmtId="0" fontId="53" fillId="0" borderId="0" xfId="0" applyFont="1" applyBorder="1" applyProtection="1"/>
    <xf numFmtId="0" fontId="53" fillId="0" borderId="0" xfId="0" applyFont="1" applyProtection="1"/>
    <xf numFmtId="0" fontId="76" fillId="0" borderId="0" xfId="0" applyFont="1" applyProtection="1"/>
    <xf numFmtId="0" fontId="75" fillId="0" borderId="0" xfId="0" applyFont="1" applyProtection="1"/>
    <xf numFmtId="0" fontId="74" fillId="0" borderId="0" xfId="0" applyFont="1" applyAlignment="1" applyProtection="1">
      <alignment horizontal="left" wrapText="1"/>
    </xf>
    <xf numFmtId="0" fontId="73" fillId="0" borderId="0" xfId="0" applyFont="1" applyAlignment="1" applyProtection="1">
      <alignment horizontal="center" vertical="center"/>
    </xf>
    <xf numFmtId="0" fontId="50" fillId="0" borderId="0" xfId="0" applyFont="1" applyProtection="1"/>
    <xf numFmtId="0" fontId="73" fillId="2" borderId="0" xfId="0" applyFont="1" applyFill="1" applyAlignment="1" applyProtection="1">
      <alignment horizontal="center" vertical="center"/>
    </xf>
    <xf numFmtId="0" fontId="73" fillId="0" borderId="0" xfId="0" applyFont="1" applyFill="1" applyAlignment="1" applyProtection="1">
      <alignment vertical="center"/>
    </xf>
    <xf numFmtId="0" fontId="72" fillId="0" borderId="0" xfId="0" applyFont="1" applyProtection="1"/>
    <xf numFmtId="0" fontId="14" fillId="0" borderId="37" xfId="0" applyFont="1" applyBorder="1" applyProtection="1"/>
    <xf numFmtId="0" fontId="49" fillId="0" borderId="0" xfId="0" applyFont="1" applyFill="1" applyProtection="1"/>
    <xf numFmtId="0" fontId="5" fillId="0" borderId="0" xfId="0" applyFont="1" applyBorder="1" applyAlignment="1" applyProtection="1">
      <alignment horizontal="left" vertical="center" wrapText="1"/>
    </xf>
    <xf numFmtId="0" fontId="54" fillId="0" borderId="0" xfId="0" applyFont="1" applyProtection="1"/>
    <xf numFmtId="0" fontId="24" fillId="0" borderId="0" xfId="0" applyFont="1" applyFill="1" applyBorder="1" applyProtection="1"/>
    <xf numFmtId="0" fontId="2" fillId="2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12" xfId="0" applyFont="1" applyBorder="1" applyProtection="1">
      <protection locked="0"/>
    </xf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3" fontId="5" fillId="7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50" fillId="0" borderId="0" xfId="0" applyFont="1" applyFill="1" applyProtection="1">
      <protection locked="0"/>
    </xf>
    <xf numFmtId="0" fontId="2" fillId="0" borderId="0" xfId="0" applyFont="1" applyBorder="1" applyProtection="1">
      <protection locked="0"/>
    </xf>
    <xf numFmtId="0" fontId="50" fillId="0" borderId="0" xfId="0" applyFont="1" applyFill="1" applyAlignment="1" applyProtection="1">
      <alignment vertical="center"/>
      <protection locked="0"/>
    </xf>
    <xf numFmtId="0" fontId="42" fillId="0" borderId="1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center" wrapText="1"/>
      <protection locked="0"/>
    </xf>
    <xf numFmtId="0" fontId="42" fillId="0" borderId="12" xfId="0" applyFont="1" applyBorder="1" applyAlignment="1" applyProtection="1">
      <alignment horizontal="left" wrapText="1"/>
      <protection locked="0"/>
    </xf>
    <xf numFmtId="0" fontId="42" fillId="0" borderId="33" xfId="0" applyFont="1" applyBorder="1" applyAlignment="1" applyProtection="1">
      <alignment horizontal="left" wrapText="1"/>
      <protection locked="0"/>
    </xf>
    <xf numFmtId="0" fontId="52" fillId="0" borderId="38" xfId="0" applyFont="1" applyBorder="1" applyAlignment="1" applyProtection="1">
      <alignment vertical="center" wrapText="1"/>
      <protection locked="0"/>
    </xf>
    <xf numFmtId="0" fontId="70" fillId="0" borderId="5" xfId="0" applyFont="1" applyBorder="1" applyAlignment="1" applyProtection="1">
      <alignment wrapText="1"/>
      <protection locked="0"/>
    </xf>
    <xf numFmtId="0" fontId="52" fillId="0" borderId="29" xfId="0" applyFont="1" applyBorder="1" applyAlignment="1" applyProtection="1">
      <alignment vertical="center" wrapText="1"/>
      <protection locked="0"/>
    </xf>
    <xf numFmtId="0" fontId="70" fillId="0" borderId="33" xfId="0" applyFont="1" applyBorder="1" applyAlignment="1" applyProtection="1">
      <alignment wrapText="1"/>
      <protection locked="0"/>
    </xf>
    <xf numFmtId="0" fontId="52" fillId="0" borderId="40" xfId="0" applyFont="1" applyBorder="1" applyAlignment="1" applyProtection="1">
      <alignment vertical="center" wrapText="1"/>
      <protection locked="0"/>
    </xf>
    <xf numFmtId="0" fontId="70" fillId="0" borderId="0" xfId="0" applyFont="1" applyBorder="1" applyAlignment="1" applyProtection="1">
      <alignment wrapText="1"/>
      <protection locked="0"/>
    </xf>
    <xf numFmtId="0" fontId="52" fillId="0" borderId="21" xfId="0" applyFont="1" applyBorder="1" applyAlignment="1" applyProtection="1">
      <alignment vertical="center" wrapText="1"/>
      <protection locked="0"/>
    </xf>
    <xf numFmtId="0" fontId="70" fillId="0" borderId="8" xfId="0" applyFont="1" applyBorder="1" applyAlignment="1" applyProtection="1">
      <alignment wrapText="1"/>
      <protection locked="0"/>
    </xf>
    <xf numFmtId="0" fontId="2" fillId="0" borderId="33" xfId="0" applyFont="1" applyFill="1" applyBorder="1" applyProtection="1">
      <protection locked="0"/>
    </xf>
    <xf numFmtId="1" fontId="5" fillId="0" borderId="41" xfId="1" applyNumberFormat="1" applyFont="1" applyBorder="1" applyAlignment="1" applyProtection="1">
      <alignment horizontal="center" vertical="center" wrapText="1"/>
      <protection locked="0"/>
    </xf>
    <xf numFmtId="0" fontId="42" fillId="0" borderId="33" xfId="0" applyFont="1" applyBorder="1" applyAlignment="1" applyProtection="1">
      <alignment wrapText="1"/>
      <protection locked="0"/>
    </xf>
    <xf numFmtId="0" fontId="7" fillId="0" borderId="33" xfId="0" applyFont="1" applyFill="1" applyBorder="1" applyAlignment="1" applyProtection="1">
      <alignment vertical="center" wrapText="1"/>
    </xf>
    <xf numFmtId="0" fontId="14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9" fillId="0" borderId="0" xfId="0" applyFont="1"/>
    <xf numFmtId="0" fontId="90" fillId="0" borderId="27" xfId="0" applyFont="1" applyFill="1" applyBorder="1" applyAlignment="1">
      <alignment vertical="center" wrapText="1"/>
    </xf>
    <xf numFmtId="49" fontId="90" fillId="15" borderId="27" xfId="0" applyNumberFormat="1" applyFont="1" applyFill="1" applyBorder="1" applyAlignment="1">
      <alignment horizontal="center" vertical="center" wrapText="1"/>
    </xf>
    <xf numFmtId="49" fontId="90" fillId="0" borderId="27" xfId="0" applyNumberFormat="1" applyFont="1" applyFill="1" applyBorder="1" applyAlignment="1">
      <alignment horizontal="left" vertical="center" wrapText="1"/>
    </xf>
    <xf numFmtId="0" fontId="90" fillId="0" borderId="27" xfId="0" applyNumberFormat="1" applyFont="1" applyFill="1" applyBorder="1" applyAlignment="1">
      <alignment horizontal="center" vertical="center" wrapText="1"/>
    </xf>
    <xf numFmtId="0" fontId="89" fillId="0" borderId="0" xfId="0" applyFont="1" applyAlignment="1">
      <alignment horizontal="center"/>
    </xf>
    <xf numFmtId="49" fontId="49" fillId="15" borderId="27" xfId="0" applyNumberFormat="1" applyFont="1" applyFill="1" applyBorder="1" applyAlignment="1">
      <alignment horizontal="right" vertical="center" wrapText="1"/>
    </xf>
    <xf numFmtId="0" fontId="49" fillId="0" borderId="27" xfId="0" applyFont="1" applyFill="1" applyBorder="1" applyAlignment="1">
      <alignment horizontal="right" vertical="center" wrapText="1"/>
    </xf>
    <xf numFmtId="0" fontId="89" fillId="0" borderId="0" xfId="0" applyFont="1" applyAlignment="1">
      <alignment horizontal="right"/>
    </xf>
    <xf numFmtId="0" fontId="49" fillId="0" borderId="27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/>
    </xf>
    <xf numFmtId="0" fontId="0" fillId="0" borderId="0" xfId="0" applyProtection="1">
      <protection locked="0" hidden="1"/>
    </xf>
    <xf numFmtId="0" fontId="2" fillId="2" borderId="0" xfId="0" applyFont="1" applyFill="1" applyProtection="1">
      <protection locked="0" hidden="1"/>
    </xf>
    <xf numFmtId="0" fontId="23" fillId="2" borderId="0" xfId="0" applyFont="1" applyFill="1" applyBorder="1" applyAlignment="1" applyProtection="1">
      <alignment vertical="center"/>
      <protection hidden="1"/>
    </xf>
    <xf numFmtId="0" fontId="82" fillId="2" borderId="0" xfId="0" applyFont="1" applyFill="1" applyBorder="1" applyAlignment="1" applyProtection="1">
      <alignment horizontal="left" vertical="center"/>
      <protection hidden="1"/>
    </xf>
    <xf numFmtId="0" fontId="82" fillId="2" borderId="0" xfId="0" applyFont="1" applyFill="1" applyAlignment="1" applyProtection="1">
      <alignment horizontal="left" vertical="center"/>
      <protection hidden="1"/>
    </xf>
    <xf numFmtId="0" fontId="60" fillId="2" borderId="0" xfId="0" applyFont="1" applyFill="1" applyAlignment="1" applyProtection="1">
      <alignment horizontal="left" vertical="center" indent="1"/>
      <protection hidden="1"/>
    </xf>
    <xf numFmtId="0" fontId="60" fillId="0" borderId="0" xfId="0" applyFont="1" applyFill="1" applyAlignment="1" applyProtection="1">
      <alignment horizontal="left" vertical="center" indent="1"/>
      <protection hidden="1"/>
    </xf>
    <xf numFmtId="0" fontId="61" fillId="2" borderId="0" xfId="0" applyFont="1" applyFill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vertical="center"/>
      <protection hidden="1"/>
    </xf>
    <xf numFmtId="0" fontId="60" fillId="2" borderId="0" xfId="0" applyFont="1" applyFill="1" applyAlignment="1" applyProtection="1">
      <alignment horizontal="left" vertical="center" wrapText="1"/>
      <protection hidden="1"/>
    </xf>
    <xf numFmtId="0" fontId="60" fillId="0" borderId="0" xfId="0" applyFont="1" applyAlignment="1" applyProtection="1">
      <alignment horizontal="left" vertical="center" indent="1"/>
      <protection hidden="1"/>
    </xf>
    <xf numFmtId="0" fontId="19" fillId="0" borderId="0" xfId="0" applyFont="1" applyFill="1" applyAlignment="1" applyProtection="1">
      <alignment horizontal="left" vertical="center" indent="1"/>
      <protection hidden="1"/>
    </xf>
    <xf numFmtId="0" fontId="60" fillId="0" borderId="0" xfId="0" applyFont="1" applyFill="1" applyAlignment="1" applyProtection="1">
      <alignment vertical="center"/>
      <protection hidden="1"/>
    </xf>
    <xf numFmtId="0" fontId="60" fillId="0" borderId="0" xfId="0" applyFont="1" applyFill="1" applyBorder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58" fillId="2" borderId="0" xfId="0" applyFont="1" applyFill="1" applyBorder="1" applyAlignment="1" applyProtection="1">
      <alignment horizontal="left" vertical="center"/>
      <protection hidden="1"/>
    </xf>
    <xf numFmtId="0" fontId="60" fillId="2" borderId="0" xfId="0" applyFont="1" applyFill="1" applyBorder="1" applyAlignment="1" applyProtection="1">
      <alignment horizontal="left" vertical="center"/>
      <protection hidden="1"/>
    </xf>
    <xf numFmtId="0" fontId="83" fillId="0" borderId="0" xfId="0" applyFont="1" applyProtection="1">
      <protection hidden="1"/>
    </xf>
    <xf numFmtId="0" fontId="58" fillId="0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/>
      <protection hidden="1"/>
    </xf>
    <xf numFmtId="0" fontId="60" fillId="2" borderId="0" xfId="0" applyFont="1" applyFill="1" applyAlignment="1" applyProtection="1">
      <alignment horizontal="left" vertical="center"/>
      <protection hidden="1"/>
    </xf>
    <xf numFmtId="0" fontId="84" fillId="2" borderId="0" xfId="0" applyFont="1" applyFill="1" applyAlignment="1" applyProtection="1">
      <alignment horizontal="left" vertical="center" indent="1"/>
      <protection hidden="1"/>
    </xf>
    <xf numFmtId="0" fontId="60" fillId="2" borderId="0" xfId="0" applyFont="1" applyFill="1" applyBorder="1" applyAlignment="1" applyProtection="1">
      <alignment horizontal="left" vertical="center" indent="1"/>
      <protection hidden="1"/>
    </xf>
    <xf numFmtId="1" fontId="61" fillId="0" borderId="0" xfId="0" applyNumberFormat="1" applyFont="1" applyFill="1" applyAlignment="1" applyProtection="1">
      <alignment horizontal="left" vertical="center" indent="1"/>
      <protection hidden="1"/>
    </xf>
    <xf numFmtId="0" fontId="19" fillId="0" borderId="0" xfId="0" applyFont="1" applyFill="1" applyProtection="1">
      <protection hidden="1"/>
    </xf>
    <xf numFmtId="0" fontId="60" fillId="0" borderId="0" xfId="0" applyFont="1" applyFill="1" applyBorder="1" applyAlignment="1" applyProtection="1">
      <alignment horizontal="left" vertical="center"/>
      <protection hidden="1"/>
    </xf>
    <xf numFmtId="0" fontId="81" fillId="0" borderId="0" xfId="0" applyFont="1" applyProtection="1">
      <protection hidden="1"/>
    </xf>
    <xf numFmtId="0" fontId="61" fillId="0" borderId="0" xfId="0" applyFont="1" applyAlignment="1" applyProtection="1">
      <protection hidden="1"/>
    </xf>
    <xf numFmtId="0" fontId="81" fillId="0" borderId="0" xfId="0" applyFont="1" applyAlignment="1" applyProtection="1">
      <protection hidden="1"/>
    </xf>
    <xf numFmtId="0" fontId="58" fillId="2" borderId="0" xfId="0" applyFont="1" applyFill="1" applyAlignment="1" applyProtection="1">
      <alignment horizontal="left" vertical="center" indent="1"/>
      <protection hidden="1"/>
    </xf>
    <xf numFmtId="0" fontId="60" fillId="0" borderId="0" xfId="0" applyFont="1" applyAlignment="1" applyProtection="1">
      <alignment horizontal="left" vertical="center"/>
      <protection hidden="1"/>
    </xf>
    <xf numFmtId="0" fontId="61" fillId="0" borderId="0" xfId="0" applyFont="1" applyAlignment="1" applyProtection="1">
      <alignment vertical="center"/>
      <protection hidden="1"/>
    </xf>
    <xf numFmtId="0" fontId="60" fillId="0" borderId="0" xfId="0" applyFont="1" applyFill="1" applyBorder="1" applyAlignment="1" applyProtection="1">
      <alignment horizontal="left" vertical="center" indent="1"/>
      <protection hidden="1"/>
    </xf>
    <xf numFmtId="0" fontId="58" fillId="0" borderId="0" xfId="0" applyFont="1" applyProtection="1">
      <protection hidden="1"/>
    </xf>
    <xf numFmtId="0" fontId="81" fillId="2" borderId="0" xfId="0" applyFont="1" applyFill="1" applyBorder="1" applyProtection="1">
      <protection hidden="1"/>
    </xf>
    <xf numFmtId="0" fontId="58" fillId="0" borderId="0" xfId="0" applyFont="1" applyFill="1" applyBorder="1" applyProtection="1">
      <protection hidden="1"/>
    </xf>
    <xf numFmtId="0" fontId="81" fillId="0" borderId="0" xfId="0" applyFont="1" applyBorder="1" applyProtection="1">
      <protection hidden="1"/>
    </xf>
    <xf numFmtId="0" fontId="58" fillId="0" borderId="0" xfId="0" applyFont="1" applyAlignment="1" applyProtection="1">
      <alignment vertical="center"/>
      <protection hidden="1"/>
    </xf>
    <xf numFmtId="0" fontId="86" fillId="0" borderId="0" xfId="0" applyFont="1" applyFill="1" applyProtection="1">
      <protection hidden="1"/>
    </xf>
    <xf numFmtId="0" fontId="87" fillId="0" borderId="0" xfId="0" applyFont="1" applyProtection="1"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61" fillId="0" borderId="0" xfId="0" applyFont="1" applyAlignment="1" applyProtection="1">
      <alignment horizontal="center" wrapText="1"/>
      <protection hidden="1"/>
    </xf>
    <xf numFmtId="0" fontId="73" fillId="0" borderId="0" xfId="0" applyFont="1" applyAlignment="1" applyProtection="1">
      <alignment wrapText="1"/>
      <protection hidden="1"/>
    </xf>
    <xf numFmtId="0" fontId="77" fillId="0" borderId="0" xfId="0" applyFont="1" applyAlignment="1" applyProtection="1">
      <alignment wrapText="1"/>
      <protection hidden="1"/>
    </xf>
    <xf numFmtId="0" fontId="58" fillId="0" borderId="0" xfId="0" applyFont="1" applyAlignment="1" applyProtection="1">
      <alignment horizontal="left" vertical="center" wrapText="1"/>
      <protection hidden="1"/>
    </xf>
    <xf numFmtId="0" fontId="60" fillId="0" borderId="0" xfId="0" applyFont="1" applyFill="1" applyAlignment="1" applyProtection="1">
      <alignment horizontal="left" vertical="center"/>
      <protection hidden="1"/>
    </xf>
    <xf numFmtId="0" fontId="88" fillId="0" borderId="0" xfId="0" applyFont="1" applyFill="1" applyAlignment="1" applyProtection="1">
      <alignment horizontal="left" vertical="center"/>
      <protection hidden="1"/>
    </xf>
    <xf numFmtId="0" fontId="58" fillId="0" borderId="0" xfId="0" applyFont="1" applyFill="1" applyAlignment="1" applyProtection="1">
      <alignment vertical="center"/>
      <protection hidden="1"/>
    </xf>
    <xf numFmtId="0" fontId="58" fillId="0" borderId="0" xfId="0" applyFont="1" applyFill="1" applyAlignment="1" applyProtection="1">
      <alignment horizontal="left" vertical="center" wrapText="1"/>
      <protection hidden="1"/>
    </xf>
    <xf numFmtId="0" fontId="59" fillId="0" borderId="0" xfId="0" applyFont="1" applyBorder="1" applyAlignment="1" applyProtection="1">
      <alignment vertical="center"/>
      <protection hidden="1"/>
    </xf>
    <xf numFmtId="166" fontId="45" fillId="8" borderId="34" xfId="1" applyNumberFormat="1" applyFont="1" applyFill="1" applyBorder="1" applyAlignment="1" applyProtection="1">
      <alignment horizontal="center" vertical="center"/>
      <protection hidden="1"/>
    </xf>
    <xf numFmtId="0" fontId="58" fillId="0" borderId="0" xfId="0" applyFont="1" applyFill="1" applyAlignment="1" applyProtection="1">
      <alignment vertical="center" wrapText="1"/>
      <protection hidden="1"/>
    </xf>
    <xf numFmtId="0" fontId="58" fillId="0" borderId="0" xfId="0" applyFont="1" applyFill="1" applyBorder="1" applyAlignment="1" applyProtection="1">
      <protection hidden="1"/>
    </xf>
    <xf numFmtId="0" fontId="58" fillId="0" borderId="0" xfId="0" applyFont="1" applyFill="1" applyAlignment="1" applyProtection="1">
      <protection hidden="1"/>
    </xf>
    <xf numFmtId="0" fontId="85" fillId="2" borderId="0" xfId="0" applyFont="1" applyFill="1" applyBorder="1" applyAlignment="1" applyProtection="1">
      <alignment vertical="center"/>
      <protection hidden="1"/>
    </xf>
    <xf numFmtId="0" fontId="60" fillId="2" borderId="0" xfId="0" applyFont="1" applyFill="1" applyBorder="1" applyAlignment="1" applyProtection="1">
      <alignment vertical="center"/>
      <protection hidden="1"/>
    </xf>
    <xf numFmtId="0" fontId="58" fillId="0" borderId="0" xfId="0" applyFont="1" applyFill="1" applyBorder="1" applyAlignment="1" applyProtection="1">
      <alignment vertical="center"/>
      <protection hidden="1"/>
    </xf>
    <xf numFmtId="0" fontId="60" fillId="0" borderId="0" xfId="0" applyFont="1" applyFill="1" applyBorder="1" applyAlignment="1" applyProtection="1">
      <alignment vertical="center"/>
      <protection hidden="1"/>
    </xf>
    <xf numFmtId="0" fontId="60" fillId="0" borderId="0" xfId="0" applyFont="1" applyFill="1" applyBorder="1" applyAlignment="1" applyProtection="1">
      <alignment vertical="center" wrapText="1"/>
      <protection hidden="1"/>
    </xf>
    <xf numFmtId="1" fontId="60" fillId="0" borderId="0" xfId="0" applyNumberFormat="1" applyFont="1" applyFill="1" applyBorder="1" applyAlignment="1" applyProtection="1">
      <alignment vertical="center"/>
      <protection hidden="1"/>
    </xf>
    <xf numFmtId="0" fontId="22" fillId="17" borderId="0" xfId="0" applyFont="1" applyFill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</xf>
    <xf numFmtId="0" fontId="5" fillId="0" borderId="33" xfId="0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0" fontId="14" fillId="0" borderId="46" xfId="0" applyFont="1" applyBorder="1" applyAlignment="1" applyProtection="1">
      <alignment horizontal="center" vertical="center" wrapText="1"/>
    </xf>
    <xf numFmtId="0" fontId="52" fillId="0" borderId="47" xfId="0" applyFont="1" applyBorder="1" applyAlignment="1" applyProtection="1">
      <alignment horizontal="center" vertical="center" wrapText="1"/>
      <protection locked="0"/>
    </xf>
    <xf numFmtId="0" fontId="52" fillId="0" borderId="7" xfId="0" applyFont="1" applyBorder="1" applyAlignment="1" applyProtection="1">
      <alignment horizontal="center" vertical="center" wrapText="1"/>
      <protection locked="0"/>
    </xf>
    <xf numFmtId="0" fontId="52" fillId="0" borderId="48" xfId="0" applyFont="1" applyBorder="1" applyAlignment="1" applyProtection="1">
      <alignment horizontal="center" vertical="center" wrapText="1"/>
      <protection locked="0"/>
    </xf>
    <xf numFmtId="0" fontId="52" fillId="0" borderId="36" xfId="0" applyFont="1" applyBorder="1" applyAlignment="1" applyProtection="1">
      <alignment horizontal="center" vertical="center" wrapText="1"/>
      <protection locked="0"/>
    </xf>
    <xf numFmtId="0" fontId="52" fillId="0" borderId="33" xfId="0" applyFont="1" applyBorder="1" applyAlignment="1" applyProtection="1">
      <alignment horizontal="center" vertical="center" wrapText="1"/>
      <protection locked="0"/>
    </xf>
    <xf numFmtId="0" fontId="52" fillId="0" borderId="49" xfId="0" applyFont="1" applyBorder="1" applyAlignment="1" applyProtection="1">
      <alignment horizontal="center" vertical="center" wrapText="1"/>
      <protection locked="0"/>
    </xf>
    <xf numFmtId="0" fontId="45" fillId="0" borderId="8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right" vertical="center" wrapText="1"/>
    </xf>
    <xf numFmtId="0" fontId="5" fillId="0" borderId="33" xfId="0" applyFont="1" applyBorder="1" applyAlignment="1" applyProtection="1">
      <alignment horizontal="right" vertical="center" wrapText="1"/>
    </xf>
    <xf numFmtId="0" fontId="14" fillId="0" borderId="26" xfId="0" applyFont="1" applyBorder="1" applyAlignment="1" applyProtection="1">
      <alignment horizontal="center" vertical="center" wrapText="1"/>
    </xf>
    <xf numFmtId="0" fontId="42" fillId="0" borderId="26" xfId="0" applyFont="1" applyBorder="1" applyAlignment="1" applyProtection="1">
      <alignment horizontal="center" vertical="center" wrapText="1"/>
      <protection locked="0"/>
    </xf>
    <xf numFmtId="0" fontId="42" fillId="0" borderId="39" xfId="0" applyFont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7" fillId="0" borderId="33" xfId="0" applyFont="1" applyFill="1" applyBorder="1" applyAlignment="1" applyProtection="1">
      <alignment horizontal="left" vertical="center" wrapText="1"/>
    </xf>
    <xf numFmtId="0" fontId="5" fillId="0" borderId="33" xfId="0" applyFont="1" applyBorder="1" applyAlignment="1" applyProtection="1">
      <alignment horizontal="center" wrapText="1"/>
      <protection locked="0"/>
    </xf>
    <xf numFmtId="0" fontId="42" fillId="0" borderId="10" xfId="0" applyFont="1" applyBorder="1" applyAlignment="1" applyProtection="1">
      <alignment horizontal="center" vertical="center" wrapText="1"/>
      <protection locked="0"/>
    </xf>
    <xf numFmtId="0" fontId="15" fillId="9" borderId="0" xfId="0" applyFont="1" applyFill="1" applyBorder="1" applyAlignment="1" applyProtection="1">
      <alignment horizontal="left" vertical="center"/>
    </xf>
    <xf numFmtId="0" fontId="55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horizontal="left" vertical="center" wrapText="1"/>
    </xf>
    <xf numFmtId="0" fontId="52" fillId="0" borderId="22" xfId="0" applyFont="1" applyBorder="1" applyAlignment="1" applyProtection="1">
      <alignment horizontal="center" vertical="center" wrapText="1"/>
      <protection locked="0"/>
    </xf>
    <xf numFmtId="0" fontId="52" fillId="0" borderId="14" xfId="0" applyFont="1" applyBorder="1" applyAlignment="1" applyProtection="1">
      <alignment horizontal="center" vertical="center" wrapText="1"/>
      <protection locked="0"/>
    </xf>
    <xf numFmtId="0" fontId="52" fillId="0" borderId="5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right" vertical="center" wrapText="1"/>
    </xf>
    <xf numFmtId="0" fontId="59" fillId="0" borderId="0" xfId="0" applyFont="1" applyBorder="1" applyAlignment="1" applyProtection="1">
      <alignment horizontal="center" vertical="center"/>
    </xf>
    <xf numFmtId="0" fontId="42" fillId="0" borderId="25" xfId="0" applyFont="1" applyBorder="1" applyAlignment="1" applyProtection="1">
      <alignment horizontal="center" vertical="center" wrapText="1"/>
      <protection locked="0"/>
    </xf>
    <xf numFmtId="0" fontId="53" fillId="0" borderId="0" xfId="0" applyFont="1" applyFill="1" applyAlignment="1" applyProtection="1">
      <alignment horizontal="justify" vertical="top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left" vertical="center" wrapText="1"/>
    </xf>
    <xf numFmtId="0" fontId="43" fillId="0" borderId="12" xfId="0" applyFont="1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left" vertical="center" wrapText="1"/>
    </xf>
    <xf numFmtId="0" fontId="5" fillId="0" borderId="33" xfId="0" applyFont="1" applyFill="1" applyBorder="1" applyAlignment="1" applyProtection="1">
      <alignment horizontal="left" vertical="center" wrapText="1"/>
    </xf>
    <xf numFmtId="0" fontId="43" fillId="0" borderId="33" xfId="0" applyFont="1" applyBorder="1" applyAlignment="1" applyProtection="1">
      <alignment horizontal="left" vertical="center" wrapText="1"/>
    </xf>
    <xf numFmtId="0" fontId="61" fillId="0" borderId="0" xfId="0" applyFont="1" applyFill="1" applyAlignment="1" applyProtection="1">
      <alignment horizontal="left" vertical="top"/>
    </xf>
    <xf numFmtId="0" fontId="27" fillId="0" borderId="16" xfId="0" applyFont="1" applyBorder="1" applyAlignment="1" applyProtection="1">
      <alignment horizontal="left" vertical="center"/>
    </xf>
    <xf numFmtId="0" fontId="27" fillId="0" borderId="5" xfId="0" applyFont="1" applyBorder="1" applyAlignment="1" applyProtection="1">
      <alignment horizontal="left" vertical="center"/>
    </xf>
    <xf numFmtId="0" fontId="31" fillId="2" borderId="0" xfId="0" applyFont="1" applyFill="1" applyAlignment="1" applyProtection="1">
      <alignment horizontal="left" vertical="center"/>
    </xf>
    <xf numFmtId="0" fontId="27" fillId="11" borderId="8" xfId="0" applyFont="1" applyFill="1" applyBorder="1" applyAlignment="1" applyProtection="1">
      <alignment horizontal="left" vertical="center"/>
    </xf>
    <xf numFmtId="0" fontId="27" fillId="0" borderId="17" xfId="0" applyFont="1" applyBorder="1" applyAlignment="1" applyProtection="1">
      <alignment horizontal="left" vertical="center"/>
    </xf>
    <xf numFmtId="0" fontId="58" fillId="0" borderId="0" xfId="0" applyFont="1" applyAlignment="1" applyProtection="1">
      <alignment horizontal="left" vertical="center"/>
      <protection hidden="1"/>
    </xf>
    <xf numFmtId="0" fontId="68" fillId="0" borderId="0" xfId="0" quotePrefix="1" applyFont="1" applyFill="1" applyAlignment="1" applyProtection="1">
      <alignment horizontal="left" vertical="center" wrapText="1"/>
    </xf>
    <xf numFmtId="0" fontId="31" fillId="2" borderId="0" xfId="0" applyFont="1" applyFill="1" applyAlignment="1" applyProtection="1">
      <alignment horizontal="justify" vertical="center" wrapText="1"/>
    </xf>
    <xf numFmtId="0" fontId="27" fillId="0" borderId="28" xfId="0" applyFont="1" applyBorder="1" applyAlignment="1" applyProtection="1">
      <alignment horizontal="center" vertical="center"/>
    </xf>
    <xf numFmtId="0" fontId="34" fillId="10" borderId="0" xfId="0" applyFont="1" applyFill="1" applyAlignment="1" applyProtection="1">
      <alignment horizontal="left" vertical="center" wrapText="1"/>
    </xf>
    <xf numFmtId="0" fontId="27" fillId="2" borderId="6" xfId="0" applyFont="1" applyFill="1" applyBorder="1" applyAlignment="1" applyProtection="1">
      <alignment horizontal="center" vertical="center"/>
    </xf>
    <xf numFmtId="0" fontId="27" fillId="10" borderId="35" xfId="0" applyFont="1" applyFill="1" applyBorder="1" applyAlignment="1" applyProtection="1">
      <alignment horizontal="center" vertical="top"/>
    </xf>
    <xf numFmtId="0" fontId="27" fillId="10" borderId="0" xfId="0" applyFont="1" applyFill="1" applyBorder="1" applyAlignment="1" applyProtection="1">
      <alignment horizontal="right" vertical="center"/>
    </xf>
    <xf numFmtId="0" fontId="27" fillId="0" borderId="5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27" fillId="0" borderId="18" xfId="0" applyFont="1" applyBorder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left" vertical="center"/>
      <protection hidden="1"/>
    </xf>
    <xf numFmtId="0" fontId="27" fillId="0" borderId="0" xfId="0" applyFont="1" applyFill="1" applyBorder="1" applyAlignment="1" applyProtection="1">
      <alignment horizontal="left" vertical="center"/>
    </xf>
    <xf numFmtId="0" fontId="27" fillId="0" borderId="8" xfId="0" applyFont="1" applyFill="1" applyBorder="1" applyAlignment="1" applyProtection="1">
      <alignment horizontal="left" vertical="center"/>
    </xf>
    <xf numFmtId="0" fontId="27" fillId="0" borderId="5" xfId="0" applyFont="1" applyBorder="1" applyAlignment="1" applyProtection="1">
      <alignment horizontal="left" vertical="center" wrapText="1"/>
    </xf>
    <xf numFmtId="164" fontId="27" fillId="0" borderId="0" xfId="0" applyNumberFormat="1" applyFont="1" applyBorder="1" applyAlignment="1" applyProtection="1">
      <alignment horizontal="center" vertical="center"/>
    </xf>
    <xf numFmtId="164" fontId="27" fillId="0" borderId="25" xfId="0" applyNumberFormat="1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left" vertical="center"/>
    </xf>
    <xf numFmtId="0" fontId="39" fillId="3" borderId="0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left" vertical="center" wrapText="1"/>
    </xf>
    <xf numFmtId="0" fontId="26" fillId="2" borderId="0" xfId="0" applyFont="1" applyFill="1" applyAlignment="1" applyProtection="1">
      <alignment horizontal="left" vertical="center" wrapText="1"/>
    </xf>
    <xf numFmtId="164" fontId="27" fillId="0" borderId="5" xfId="0" applyNumberFormat="1" applyFont="1" applyBorder="1" applyAlignment="1" applyProtection="1">
      <alignment horizontal="center" vertical="center"/>
    </xf>
    <xf numFmtId="164" fontId="27" fillId="0" borderId="26" xfId="0" applyNumberFormat="1" applyFont="1" applyBorder="1" applyAlignment="1" applyProtection="1">
      <alignment horizontal="center" vertical="center"/>
    </xf>
    <xf numFmtId="0" fontId="27" fillId="0" borderId="8" xfId="0" applyFont="1" applyBorder="1" applyAlignment="1" applyProtection="1">
      <alignment horizontal="left" vertical="center" wrapText="1" indent="1"/>
    </xf>
    <xf numFmtId="164" fontId="27" fillId="0" borderId="8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</xf>
    <xf numFmtId="1" fontId="5" fillId="0" borderId="6" xfId="0" applyNumberFormat="1" applyFont="1" applyFill="1" applyBorder="1" applyAlignment="1" applyProtection="1">
      <alignment horizontal="center" vertical="center"/>
      <protection locked="0"/>
    </xf>
    <xf numFmtId="1" fontId="5" fillId="0" borderId="43" xfId="0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13" xfId="0" applyNumberFormat="1" applyFont="1" applyFill="1" applyBorder="1" applyAlignment="1" applyProtection="1">
      <alignment horizontal="center" vertical="center"/>
      <protection locked="0"/>
    </xf>
    <xf numFmtId="1" fontId="5" fillId="0" borderId="45" xfId="0" applyNumberFormat="1" applyFont="1" applyFill="1" applyBorder="1" applyAlignment="1" applyProtection="1">
      <alignment horizontal="center" vertical="center"/>
      <protection locked="0"/>
    </xf>
    <xf numFmtId="1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10" fillId="3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1" fontId="14" fillId="15" borderId="16" xfId="0" applyNumberFormat="1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center" vertical="center" wrapText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</xf>
    <xf numFmtId="1" fontId="14" fillId="15" borderId="19" xfId="0" applyNumberFormat="1" applyFont="1" applyFill="1" applyBorder="1" applyAlignment="1" applyProtection="1">
      <alignment horizontal="center" vertical="center"/>
    </xf>
    <xf numFmtId="1" fontId="14" fillId="15" borderId="18" xfId="0" applyNumberFormat="1" applyFont="1" applyFill="1" applyBorder="1" applyAlignment="1" applyProtection="1">
      <alignment horizontal="center" vertical="center"/>
    </xf>
    <xf numFmtId="1" fontId="14" fillId="15" borderId="42" xfId="0" applyNumberFormat="1" applyFont="1" applyFill="1" applyBorder="1" applyAlignment="1" applyProtection="1">
      <alignment horizontal="center" vertical="center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45" xfId="0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</xf>
    <xf numFmtId="1" fontId="5" fillId="3" borderId="42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7" fillId="11" borderId="16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>
      <alignment horizontal="left" vertical="top"/>
    </xf>
    <xf numFmtId="0" fontId="5" fillId="2" borderId="0" xfId="0" applyFont="1" applyFill="1" applyAlignment="1" applyProtection="1">
      <alignment horizontal="left" vertical="center"/>
    </xf>
    <xf numFmtId="1" fontId="5" fillId="0" borderId="15" xfId="0" applyNumberFormat="1" applyFont="1" applyFill="1" applyBorder="1" applyAlignment="1" applyProtection="1">
      <alignment horizontal="center" vertical="center"/>
      <protection locked="0"/>
    </xf>
    <xf numFmtId="1" fontId="5" fillId="0" borderId="44" xfId="0" applyNumberFormat="1" applyFont="1" applyFill="1" applyBorder="1" applyAlignment="1" applyProtection="1">
      <alignment horizontal="center" vertical="center"/>
      <protection locked="0"/>
    </xf>
    <xf numFmtId="1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left" vertical="center"/>
    </xf>
    <xf numFmtId="1" fontId="5" fillId="3" borderId="16" xfId="0" applyNumberFormat="1" applyFont="1" applyFill="1" applyBorder="1" applyAlignment="1" applyProtection="1">
      <alignment horizontal="left" vertical="center"/>
    </xf>
    <xf numFmtId="1" fontId="5" fillId="3" borderId="16" xfId="0" applyNumberFormat="1" applyFont="1" applyFill="1" applyBorder="1" applyAlignment="1" applyProtection="1">
      <alignment horizontal="center" vertical="center"/>
    </xf>
    <xf numFmtId="1" fontId="5" fillId="3" borderId="19" xfId="0" applyNumberFormat="1" applyFont="1" applyFill="1" applyBorder="1" applyAlignment="1" applyProtection="1">
      <alignment horizontal="center" vertical="center"/>
    </xf>
    <xf numFmtId="0" fontId="18" fillId="0" borderId="33" xfId="0" applyFont="1" applyBorder="1" applyAlignment="1" applyProtection="1">
      <alignment horizontal="left" vertical="center"/>
    </xf>
    <xf numFmtId="0" fontId="31" fillId="2" borderId="0" xfId="0" applyFont="1" applyFill="1" applyBorder="1" applyAlignment="1" applyProtection="1">
      <alignment horizontal="justify" vertical="center" wrapText="1"/>
    </xf>
    <xf numFmtId="0" fontId="14" fillId="0" borderId="0" xfId="0" applyFont="1" applyAlignment="1" applyProtection="1">
      <alignment horizontal="left" wrapText="1"/>
    </xf>
    <xf numFmtId="0" fontId="22" fillId="0" borderId="0" xfId="0" applyFont="1" applyFill="1" applyBorder="1" applyAlignment="1" applyProtection="1">
      <alignment horizontal="left" vertical="center"/>
    </xf>
    <xf numFmtId="0" fontId="38" fillId="2" borderId="0" xfId="0" applyFont="1" applyFill="1" applyAlignment="1" applyProtection="1">
      <alignment horizontal="left" vertical="center"/>
    </xf>
    <xf numFmtId="0" fontId="27" fillId="0" borderId="17" xfId="0" applyFont="1" applyFill="1" applyBorder="1" applyAlignment="1" applyProtection="1">
      <alignment horizontal="left" vertical="center"/>
    </xf>
    <xf numFmtId="0" fontId="27" fillId="11" borderId="17" xfId="0" applyFont="1" applyFill="1" applyBorder="1" applyAlignment="1" applyProtection="1">
      <alignment horizontal="left" vertical="center"/>
    </xf>
    <xf numFmtId="0" fontId="18" fillId="0" borderId="5" xfId="0" applyFont="1" applyBorder="1" applyAlignment="1" applyProtection="1">
      <alignment horizontal="left" vertical="center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1" fontId="18" fillId="0" borderId="41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41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 vertical="center" wrapText="1"/>
    </xf>
    <xf numFmtId="0" fontId="80" fillId="0" borderId="33" xfId="0" applyFont="1" applyBorder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 wrapText="1"/>
    </xf>
    <xf numFmtId="0" fontId="34" fillId="0" borderId="16" xfId="0" applyFont="1" applyBorder="1" applyAlignment="1" applyProtection="1">
      <alignment horizontal="center" vertical="center"/>
    </xf>
    <xf numFmtId="0" fontId="27" fillId="0" borderId="18" xfId="0" applyFont="1" applyBorder="1" applyAlignment="1" applyProtection="1">
      <alignment horizontal="center" vertical="center" wrapText="1"/>
    </xf>
    <xf numFmtId="0" fontId="21" fillId="14" borderId="25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1"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I$209" lockText="1" noThreeD="1"/>
</file>

<file path=xl/ctrlProps/ctrlProp10.xml><?xml version="1.0" encoding="utf-8"?>
<formControlPr xmlns="http://schemas.microsoft.com/office/spreadsheetml/2009/9/main" objectType="CheckBox" fmlaLink="$K$219" lockText="1" noThreeD="1"/>
</file>

<file path=xl/ctrlProps/ctrlProp11.xml><?xml version="1.0" encoding="utf-8"?>
<formControlPr xmlns="http://schemas.microsoft.com/office/spreadsheetml/2009/9/main" objectType="CheckBox" fmlaLink="$I$138" lockText="1" noThreeD="1"/>
</file>

<file path=xl/ctrlProps/ctrlProp12.xml><?xml version="1.0" encoding="utf-8"?>
<formControlPr xmlns="http://schemas.microsoft.com/office/spreadsheetml/2009/9/main" objectType="CheckBox" fmlaLink="$K$138" lockText="1" noThreeD="1"/>
</file>

<file path=xl/ctrlProps/ctrlProp13.xml><?xml version="1.0" encoding="utf-8"?>
<formControlPr xmlns="http://schemas.microsoft.com/office/spreadsheetml/2009/9/main" objectType="CheckBox" fmlaLink="$G$142" noThreeD="1"/>
</file>

<file path=xl/ctrlProps/ctrlProp14.xml><?xml version="1.0" encoding="utf-8"?>
<formControlPr xmlns="http://schemas.microsoft.com/office/spreadsheetml/2009/9/main" objectType="CheckBox" fmlaLink="$G$143" noThreeD="1"/>
</file>

<file path=xl/ctrlProps/ctrlProp15.xml><?xml version="1.0" encoding="utf-8"?>
<formControlPr xmlns="http://schemas.microsoft.com/office/spreadsheetml/2009/9/main" objectType="CheckBox" fmlaLink="$G$144" noThreeD="1"/>
</file>

<file path=xl/ctrlProps/ctrlProp16.xml><?xml version="1.0" encoding="utf-8"?>
<formControlPr xmlns="http://schemas.microsoft.com/office/spreadsheetml/2009/9/main" objectType="CheckBox" fmlaLink="$I$84" lockText="1" noThreeD="1"/>
</file>

<file path=xl/ctrlProps/ctrlProp17.xml><?xml version="1.0" encoding="utf-8"?>
<formControlPr xmlns="http://schemas.microsoft.com/office/spreadsheetml/2009/9/main" objectType="CheckBox" fmlaLink="$K$84" lockText="1" noThreeD="1"/>
</file>

<file path=xl/ctrlProps/ctrlProp18.xml><?xml version="1.0" encoding="utf-8"?>
<formControlPr xmlns="http://schemas.microsoft.com/office/spreadsheetml/2009/9/main" objectType="CheckBox" fmlaLink="$K$86" lockText="1" noThreeD="1"/>
</file>

<file path=xl/ctrlProps/ctrlProp19.xml><?xml version="1.0" encoding="utf-8"?>
<formControlPr xmlns="http://schemas.microsoft.com/office/spreadsheetml/2009/9/main" objectType="CheckBox" fmlaLink="$K$87" lockText="1" noThreeD="1"/>
</file>

<file path=xl/ctrlProps/ctrlProp2.xml><?xml version="1.0" encoding="utf-8"?>
<formControlPr xmlns="http://schemas.microsoft.com/office/spreadsheetml/2009/9/main" objectType="CheckBox" fmlaLink="$K$209" lockText="1" noThreeD="1"/>
</file>

<file path=xl/ctrlProps/ctrlProp20.xml><?xml version="1.0" encoding="utf-8"?>
<formControlPr xmlns="http://schemas.microsoft.com/office/spreadsheetml/2009/9/main" objectType="CheckBox" fmlaLink="$K$88" lockText="1" noThreeD="1"/>
</file>

<file path=xl/ctrlProps/ctrlProp21.xml><?xml version="1.0" encoding="utf-8"?>
<formControlPr xmlns="http://schemas.microsoft.com/office/spreadsheetml/2009/9/main" objectType="CheckBox" fmlaLink="$I$151" lockText="1" noThreeD="1"/>
</file>

<file path=xl/ctrlProps/ctrlProp22.xml><?xml version="1.0" encoding="utf-8"?>
<formControlPr xmlns="http://schemas.microsoft.com/office/spreadsheetml/2009/9/main" objectType="CheckBox" fmlaLink="$K$151" lockText="1" noThreeD="1"/>
</file>

<file path=xl/ctrlProps/ctrlProp23.xml><?xml version="1.0" encoding="utf-8"?>
<formControlPr xmlns="http://schemas.microsoft.com/office/spreadsheetml/2009/9/main" objectType="CheckBox" fmlaLink="$D$195" noThreeD="1"/>
</file>

<file path=xl/ctrlProps/ctrlProp24.xml><?xml version="1.0" encoding="utf-8"?>
<formControlPr xmlns="http://schemas.microsoft.com/office/spreadsheetml/2009/9/main" objectType="CheckBox" fmlaLink="$D$196" noThreeD="1"/>
</file>

<file path=xl/ctrlProps/ctrlProp25.xml><?xml version="1.0" encoding="utf-8"?>
<formControlPr xmlns="http://schemas.microsoft.com/office/spreadsheetml/2009/9/main" objectType="CheckBox" fmlaLink="$D$197" noThreeD="1"/>
</file>

<file path=xl/ctrlProps/ctrlProp26.xml><?xml version="1.0" encoding="utf-8"?>
<formControlPr xmlns="http://schemas.microsoft.com/office/spreadsheetml/2009/9/main" objectType="CheckBox" fmlaLink="$D$198" noThreeD="1"/>
</file>

<file path=xl/ctrlProps/ctrlProp27.xml><?xml version="1.0" encoding="utf-8"?>
<formControlPr xmlns="http://schemas.microsoft.com/office/spreadsheetml/2009/9/main" objectType="CheckBox" fmlaLink="$D$199" noThreeD="1"/>
</file>

<file path=xl/ctrlProps/ctrlProp28.xml><?xml version="1.0" encoding="utf-8"?>
<formControlPr xmlns="http://schemas.microsoft.com/office/spreadsheetml/2009/9/main" objectType="CheckBox" fmlaLink="$D$200" noThreeD="1"/>
</file>

<file path=xl/ctrlProps/ctrlProp29.xml><?xml version="1.0" encoding="utf-8"?>
<formControlPr xmlns="http://schemas.microsoft.com/office/spreadsheetml/2009/9/main" objectType="CheckBox" fmlaLink="$D$201" noThreeD="1"/>
</file>

<file path=xl/ctrlProps/ctrlProp3.xml><?xml version="1.0" encoding="utf-8"?>
<formControlPr xmlns="http://schemas.microsoft.com/office/spreadsheetml/2009/9/main" objectType="CheckBox" fmlaLink="$K$214" lockText="1" noThreeD="1"/>
</file>

<file path=xl/ctrlProps/ctrlProp30.xml><?xml version="1.0" encoding="utf-8"?>
<formControlPr xmlns="http://schemas.microsoft.com/office/spreadsheetml/2009/9/main" objectType="CheckBox" fmlaLink="$D$202" noThreeD="1"/>
</file>

<file path=xl/ctrlProps/ctrlProp31.xml><?xml version="1.0" encoding="utf-8"?>
<formControlPr xmlns="http://schemas.microsoft.com/office/spreadsheetml/2009/9/main" objectType="CheckBox" fmlaLink="$I$161" lockText="1" noThreeD="1"/>
</file>

<file path=xl/ctrlProps/ctrlProp32.xml><?xml version="1.0" encoding="utf-8"?>
<formControlPr xmlns="http://schemas.microsoft.com/office/spreadsheetml/2009/9/main" objectType="CheckBox" fmlaLink="$K$161" lockText="1" noThreeD="1"/>
</file>

<file path=xl/ctrlProps/ctrlProp33.xml><?xml version="1.0" encoding="utf-8"?>
<formControlPr xmlns="http://schemas.microsoft.com/office/spreadsheetml/2009/9/main" objectType="CheckBox" fmlaLink="$K$164" lockText="1" noThreeD="1"/>
</file>

<file path=xl/ctrlProps/ctrlProp34.xml><?xml version="1.0" encoding="utf-8"?>
<formControlPr xmlns="http://schemas.microsoft.com/office/spreadsheetml/2009/9/main" objectType="CheckBox" fmlaLink="$K$165" lockText="1" noThreeD="1"/>
</file>

<file path=xl/ctrlProps/ctrlProp35.xml><?xml version="1.0" encoding="utf-8"?>
<formControlPr xmlns="http://schemas.microsoft.com/office/spreadsheetml/2009/9/main" objectType="CheckBox" fmlaLink="$K$166" lockText="1" noThreeD="1"/>
</file>

<file path=xl/ctrlProps/ctrlProp36.xml><?xml version="1.0" encoding="utf-8"?>
<formControlPr xmlns="http://schemas.microsoft.com/office/spreadsheetml/2009/9/main" objectType="CheckBox" fmlaLink="$K$167" lockText="1" noThreeD="1"/>
</file>

<file path=xl/ctrlProps/ctrlProp37.xml><?xml version="1.0" encoding="utf-8"?>
<formControlPr xmlns="http://schemas.microsoft.com/office/spreadsheetml/2009/9/main" objectType="CheckBox" fmlaLink="$K$168" lockText="1" noThreeD="1"/>
</file>

<file path=xl/ctrlProps/ctrlProp38.xml><?xml version="1.0" encoding="utf-8"?>
<formControlPr xmlns="http://schemas.microsoft.com/office/spreadsheetml/2009/9/main" objectType="CheckBox" fmlaLink="$K$169" lockText="1" noThreeD="1"/>
</file>

<file path=xl/ctrlProps/ctrlProp39.xml><?xml version="1.0" encoding="utf-8"?>
<formControlPr xmlns="http://schemas.microsoft.com/office/spreadsheetml/2009/9/main" objectType="CheckBox" fmlaLink="$K$177" lockText="1" noThreeD="1"/>
</file>

<file path=xl/ctrlProps/ctrlProp4.xml><?xml version="1.0" encoding="utf-8"?>
<formControlPr xmlns="http://schemas.microsoft.com/office/spreadsheetml/2009/9/main" objectType="CheckBox" fmlaLink="$K$217" lockText="1" noThreeD="1"/>
</file>

<file path=xl/ctrlProps/ctrlProp40.xml><?xml version="1.0" encoding="utf-8"?>
<formControlPr xmlns="http://schemas.microsoft.com/office/spreadsheetml/2009/9/main" objectType="CheckBox" fmlaLink="$K$178" lockText="1" noThreeD="1"/>
</file>

<file path=xl/ctrlProps/ctrlProp41.xml><?xml version="1.0" encoding="utf-8"?>
<formControlPr xmlns="http://schemas.microsoft.com/office/spreadsheetml/2009/9/main" objectType="CheckBox" fmlaLink="$K$179" lockText="1" noThreeD="1"/>
</file>

<file path=xl/ctrlProps/ctrlProp42.xml><?xml version="1.0" encoding="utf-8"?>
<formControlPr xmlns="http://schemas.microsoft.com/office/spreadsheetml/2009/9/main" objectType="CheckBox" fmlaLink="$K$180" lockText="1" noThreeD="1"/>
</file>

<file path=xl/ctrlProps/ctrlProp43.xml><?xml version="1.0" encoding="utf-8"?>
<formControlPr xmlns="http://schemas.microsoft.com/office/spreadsheetml/2009/9/main" objectType="CheckBox" fmlaLink="$K$181" lockText="1" noThreeD="1"/>
</file>

<file path=xl/ctrlProps/ctrlProp44.xml><?xml version="1.0" encoding="utf-8"?>
<formControlPr xmlns="http://schemas.microsoft.com/office/spreadsheetml/2009/9/main" objectType="CheckBox" fmlaLink="$K$182" lockText="1" noThreeD="1"/>
</file>

<file path=xl/ctrlProps/ctrlProp45.xml><?xml version="1.0" encoding="utf-8"?>
<formControlPr xmlns="http://schemas.microsoft.com/office/spreadsheetml/2009/9/main" objectType="CheckBox" fmlaLink="$I$173" lockText="1" noThreeD="1"/>
</file>

<file path=xl/ctrlProps/ctrlProp46.xml><?xml version="1.0" encoding="utf-8"?>
<formControlPr xmlns="http://schemas.microsoft.com/office/spreadsheetml/2009/9/main" objectType="CheckBox" fmlaLink="$K$173" lockText="1" noThreeD="1"/>
</file>

<file path=xl/ctrlProps/ctrlProp47.xml><?xml version="1.0" encoding="utf-8"?>
<formControlPr xmlns="http://schemas.microsoft.com/office/spreadsheetml/2009/9/main" objectType="CheckBox" fmlaLink="$K$183" lockText="1" noThreeD="1"/>
</file>

<file path=xl/ctrlProps/ctrlProp48.xml><?xml version="1.0" encoding="utf-8"?>
<formControlPr xmlns="http://schemas.microsoft.com/office/spreadsheetml/2009/9/main" objectType="CheckBox" fmlaLink="$K$184" lockText="1" noThreeD="1"/>
</file>

<file path=xl/ctrlProps/ctrlProp49.xml><?xml version="1.0" encoding="utf-8"?>
<formControlPr xmlns="http://schemas.microsoft.com/office/spreadsheetml/2009/9/main" objectType="CheckBox" fmlaLink="$K$185" lockText="1" noThreeD="1"/>
</file>

<file path=xl/ctrlProps/ctrlProp5.xml><?xml version="1.0" encoding="utf-8"?>
<formControlPr xmlns="http://schemas.microsoft.com/office/spreadsheetml/2009/9/main" objectType="CheckBox" fmlaLink="$K$218" lockText="1" noThreeD="1"/>
</file>

<file path=xl/ctrlProps/ctrlProp50.xml><?xml version="1.0" encoding="utf-8"?>
<formControlPr xmlns="http://schemas.microsoft.com/office/spreadsheetml/2009/9/main" objectType="CheckBox" fmlaLink="$K$220" lockText="1" noThreeD="1"/>
</file>

<file path=xl/ctrlProps/ctrlProp51.xml><?xml version="1.0" encoding="utf-8"?>
<formControlPr xmlns="http://schemas.microsoft.com/office/spreadsheetml/2009/9/main" objectType="CheckBox" fmlaLink="$K$221" lockText="1" noThreeD="1"/>
</file>

<file path=xl/ctrlProps/ctrlProp52.xml><?xml version="1.0" encoding="utf-8"?>
<formControlPr xmlns="http://schemas.microsoft.com/office/spreadsheetml/2009/9/main" objectType="CheckBox" fmlaLink="$K$222" lockText="1" noThreeD="1"/>
</file>

<file path=xl/ctrlProps/ctrlProp53.xml><?xml version="1.0" encoding="utf-8"?>
<formControlPr xmlns="http://schemas.microsoft.com/office/spreadsheetml/2009/9/main" objectType="CheckBox" fmlaLink="$K$223" lockText="1" noThreeD="1"/>
</file>

<file path=xl/ctrlProps/ctrlProp54.xml><?xml version="1.0" encoding="utf-8"?>
<formControlPr xmlns="http://schemas.microsoft.com/office/spreadsheetml/2009/9/main" objectType="CheckBox" fmlaLink="$K$224" lockText="1" noThreeD="1"/>
</file>

<file path=xl/ctrlProps/ctrlProp55.xml><?xml version="1.0" encoding="utf-8"?>
<formControlPr xmlns="http://schemas.microsoft.com/office/spreadsheetml/2009/9/main" objectType="CheckBox" fmlaLink="$K$215" lockText="1" noThreeD="1"/>
</file>

<file path=xl/ctrlProps/ctrlProp56.xml><?xml version="1.0" encoding="utf-8"?>
<formControlPr xmlns="http://schemas.microsoft.com/office/spreadsheetml/2009/9/main" objectType="CheckBox" fmlaLink="$K$216" lockText="1" noThreeD="1"/>
</file>

<file path=xl/ctrlProps/ctrlProp57.xml><?xml version="1.0" encoding="utf-8"?>
<formControlPr xmlns="http://schemas.microsoft.com/office/spreadsheetml/2009/9/main" objectType="CheckBox" fmlaLink="$F$195" noThreeD="1"/>
</file>

<file path=xl/ctrlProps/ctrlProp58.xml><?xml version="1.0" encoding="utf-8"?>
<formControlPr xmlns="http://schemas.microsoft.com/office/spreadsheetml/2009/9/main" objectType="CheckBox" fmlaLink="$F$196" noThreeD="1"/>
</file>

<file path=xl/ctrlProps/ctrlProp59.xml><?xml version="1.0" encoding="utf-8"?>
<formControlPr xmlns="http://schemas.microsoft.com/office/spreadsheetml/2009/9/main" objectType="CheckBox" fmlaLink="$F$197" noThreeD="1"/>
</file>

<file path=xl/ctrlProps/ctrlProp6.xml><?xml version="1.0" encoding="utf-8"?>
<formControlPr xmlns="http://schemas.microsoft.com/office/spreadsheetml/2009/9/main" objectType="CheckBox" fmlaLink="$I$80" lockText="1" noThreeD="1"/>
</file>

<file path=xl/ctrlProps/ctrlProp60.xml><?xml version="1.0" encoding="utf-8"?>
<formControlPr xmlns="http://schemas.microsoft.com/office/spreadsheetml/2009/9/main" objectType="CheckBox" fmlaLink="$F$198" noThreeD="1"/>
</file>

<file path=xl/ctrlProps/ctrlProp61.xml><?xml version="1.0" encoding="utf-8"?>
<formControlPr xmlns="http://schemas.microsoft.com/office/spreadsheetml/2009/9/main" objectType="CheckBox" fmlaLink="$F$199" noThreeD="1"/>
</file>

<file path=xl/ctrlProps/ctrlProp62.xml><?xml version="1.0" encoding="utf-8"?>
<formControlPr xmlns="http://schemas.microsoft.com/office/spreadsheetml/2009/9/main" objectType="CheckBox" fmlaLink="$F$200" noThreeD="1"/>
</file>

<file path=xl/ctrlProps/ctrlProp63.xml><?xml version="1.0" encoding="utf-8"?>
<formControlPr xmlns="http://schemas.microsoft.com/office/spreadsheetml/2009/9/main" objectType="CheckBox" fmlaLink="$F$201" noThreeD="1"/>
</file>

<file path=xl/ctrlProps/ctrlProp64.xml><?xml version="1.0" encoding="utf-8"?>
<formControlPr xmlns="http://schemas.microsoft.com/office/spreadsheetml/2009/9/main" objectType="CheckBox" fmlaLink="$F$202" noThreeD="1"/>
</file>

<file path=xl/ctrlProps/ctrlProp65.xml><?xml version="1.0" encoding="utf-8"?>
<formControlPr xmlns="http://schemas.microsoft.com/office/spreadsheetml/2009/9/main" objectType="CheckBox" fmlaLink="$G$196" noThreeD="1"/>
</file>

<file path=xl/ctrlProps/ctrlProp66.xml><?xml version="1.0" encoding="utf-8"?>
<formControlPr xmlns="http://schemas.microsoft.com/office/spreadsheetml/2009/9/main" objectType="CheckBox" fmlaLink="$G$197" noThreeD="1"/>
</file>

<file path=xl/ctrlProps/ctrlProp67.xml><?xml version="1.0" encoding="utf-8"?>
<formControlPr xmlns="http://schemas.microsoft.com/office/spreadsheetml/2009/9/main" objectType="CheckBox" fmlaLink="$G$198" noThreeD="1"/>
</file>

<file path=xl/ctrlProps/ctrlProp68.xml><?xml version="1.0" encoding="utf-8"?>
<formControlPr xmlns="http://schemas.microsoft.com/office/spreadsheetml/2009/9/main" objectType="CheckBox" fmlaLink="$G$199" noThreeD="1"/>
</file>

<file path=xl/ctrlProps/ctrlProp69.xml><?xml version="1.0" encoding="utf-8"?>
<formControlPr xmlns="http://schemas.microsoft.com/office/spreadsheetml/2009/9/main" objectType="CheckBox" fmlaLink="$G$200" noThreeD="1"/>
</file>

<file path=xl/ctrlProps/ctrlProp7.xml><?xml version="1.0" encoding="utf-8"?>
<formControlPr xmlns="http://schemas.microsoft.com/office/spreadsheetml/2009/9/main" objectType="CheckBox" fmlaLink="$I$78" lockText="1" noThreeD="1"/>
</file>

<file path=xl/ctrlProps/ctrlProp70.xml><?xml version="1.0" encoding="utf-8"?>
<formControlPr xmlns="http://schemas.microsoft.com/office/spreadsheetml/2009/9/main" objectType="CheckBox" fmlaLink="$G$201" noThreeD="1"/>
</file>

<file path=xl/ctrlProps/ctrlProp71.xml><?xml version="1.0" encoding="utf-8"?>
<formControlPr xmlns="http://schemas.microsoft.com/office/spreadsheetml/2009/9/main" objectType="CheckBox" fmlaLink="$G$202" noThreeD="1"/>
</file>

<file path=xl/ctrlProps/ctrlProp72.xml><?xml version="1.0" encoding="utf-8"?>
<formControlPr xmlns="http://schemas.microsoft.com/office/spreadsheetml/2009/9/main" objectType="CheckBox" fmlaLink="$J$195" noThreeD="1"/>
</file>

<file path=xl/ctrlProps/ctrlProp73.xml><?xml version="1.0" encoding="utf-8"?>
<formControlPr xmlns="http://schemas.microsoft.com/office/spreadsheetml/2009/9/main" objectType="CheckBox" fmlaLink="$J$196" noThreeD="1"/>
</file>

<file path=xl/ctrlProps/ctrlProp74.xml><?xml version="1.0" encoding="utf-8"?>
<formControlPr xmlns="http://schemas.microsoft.com/office/spreadsheetml/2009/9/main" objectType="CheckBox" fmlaLink="$J$197" noThreeD="1"/>
</file>

<file path=xl/ctrlProps/ctrlProp75.xml><?xml version="1.0" encoding="utf-8"?>
<formControlPr xmlns="http://schemas.microsoft.com/office/spreadsheetml/2009/9/main" objectType="CheckBox" fmlaLink="$J$198" noThreeD="1"/>
</file>

<file path=xl/ctrlProps/ctrlProp76.xml><?xml version="1.0" encoding="utf-8"?>
<formControlPr xmlns="http://schemas.microsoft.com/office/spreadsheetml/2009/9/main" objectType="CheckBox" fmlaLink="$J$199" noThreeD="1"/>
</file>

<file path=xl/ctrlProps/ctrlProp77.xml><?xml version="1.0" encoding="utf-8"?>
<formControlPr xmlns="http://schemas.microsoft.com/office/spreadsheetml/2009/9/main" objectType="CheckBox" fmlaLink="$J$200" noThreeD="1"/>
</file>

<file path=xl/ctrlProps/ctrlProp78.xml><?xml version="1.0" encoding="utf-8"?>
<formControlPr xmlns="http://schemas.microsoft.com/office/spreadsheetml/2009/9/main" objectType="CheckBox" fmlaLink="$J$201" noThreeD="1"/>
</file>

<file path=xl/ctrlProps/ctrlProp79.xml><?xml version="1.0" encoding="utf-8"?>
<formControlPr xmlns="http://schemas.microsoft.com/office/spreadsheetml/2009/9/main" objectType="CheckBox" fmlaLink="$J$202" noThreeD="1"/>
</file>

<file path=xl/ctrlProps/ctrlProp8.xml><?xml version="1.0" encoding="utf-8"?>
<formControlPr xmlns="http://schemas.microsoft.com/office/spreadsheetml/2009/9/main" objectType="CheckBox" fmlaLink="$I$79" lockText="1" noThreeD="1"/>
</file>

<file path=xl/ctrlProps/ctrlProp80.xml><?xml version="1.0" encoding="utf-8"?>
<formControlPr xmlns="http://schemas.microsoft.com/office/spreadsheetml/2009/9/main" objectType="CheckBox" fmlaLink="$D$194" noThreeD="1"/>
</file>

<file path=xl/ctrlProps/ctrlProp81.xml><?xml version="1.0" encoding="utf-8"?>
<formControlPr xmlns="http://schemas.microsoft.com/office/spreadsheetml/2009/9/main" objectType="CheckBox" fmlaLink="$F$194" noThreeD="1"/>
</file>

<file path=xl/ctrlProps/ctrlProp82.xml><?xml version="1.0" encoding="utf-8"?>
<formControlPr xmlns="http://schemas.microsoft.com/office/spreadsheetml/2009/9/main" objectType="CheckBox" fmlaLink="$J$194" noThreeD="1"/>
</file>

<file path=xl/ctrlProps/ctrlProp83.xml><?xml version="1.0" encoding="utf-8"?>
<formControlPr xmlns="http://schemas.microsoft.com/office/spreadsheetml/2009/9/main" objectType="CheckBox" fmlaLink="$G$194" noThreeD="1"/>
</file>

<file path=xl/ctrlProps/ctrlProp84.xml><?xml version="1.0" encoding="utf-8"?>
<formControlPr xmlns="http://schemas.microsoft.com/office/spreadsheetml/2009/9/main" objectType="CheckBox" fmlaLink="$G$195" noThreeD="1"/>
</file>

<file path=xl/ctrlProps/ctrlProp85.xml><?xml version="1.0" encoding="utf-8"?>
<formControlPr xmlns="http://schemas.microsoft.com/office/spreadsheetml/2009/9/main" objectType="CheckBox" fmlaLink="$K$170" lockText="1" noThreeD="1"/>
</file>

<file path=xl/ctrlProps/ctrlProp86.xml><?xml version="1.0" encoding="utf-8"?>
<formControlPr xmlns="http://schemas.microsoft.com/office/spreadsheetml/2009/9/main" objectType="CheckBox" fmlaLink="$I$23" lockText="1" noThreeD="1"/>
</file>

<file path=xl/ctrlProps/ctrlProp87.xml><?xml version="1.0" encoding="utf-8"?>
<formControlPr xmlns="http://schemas.microsoft.com/office/spreadsheetml/2009/9/main" objectType="CheckBox" fmlaLink="$K$23" lockText="1" noThreeD="1"/>
</file>

<file path=xl/ctrlProps/ctrlProp88.xml><?xml version="1.0" encoding="utf-8"?>
<formControlPr xmlns="http://schemas.microsoft.com/office/spreadsheetml/2009/9/main" objectType="CheckBox" fmlaLink="$E$27" lockText="1" noThreeD="1"/>
</file>

<file path=xl/ctrlProps/ctrlProp89.xml><?xml version="1.0" encoding="utf-8"?>
<formControlPr xmlns="http://schemas.microsoft.com/office/spreadsheetml/2009/9/main" objectType="CheckBox" fmlaLink="$E$29" lockText="1" noThreeD="1"/>
</file>

<file path=xl/ctrlProps/ctrlProp9.xml><?xml version="1.0" encoding="utf-8"?>
<formControlPr xmlns="http://schemas.microsoft.com/office/spreadsheetml/2009/9/main" objectType="CheckBox" fmlaLink="$I$81" lockText="1" noThreeD="1"/>
</file>

<file path=xl/ctrlProps/ctrlProp90.xml><?xml version="1.0" encoding="utf-8"?>
<formControlPr xmlns="http://schemas.microsoft.com/office/spreadsheetml/2009/9/main" objectType="Drop" dropStyle="combo" dx="20" fmlaLink="K27" fmlaRange="provincia!$B$1:$B$112" noThreeD="1" sel="1" val="0"/>
</file>

<file path=xl/ctrlProps/ctrlProp91.xml><?xml version="1.0" encoding="utf-8"?>
<formControlPr xmlns="http://schemas.microsoft.com/office/spreadsheetml/2009/9/main" objectType="Drop" dropStyle="combo" dx="20" fmlaLink="K29" fmlaRange="provincia!$B$1:$B$112" noThreeD="1" sel="1" val="0"/>
</file>

<file path=xl/ctrlProps/ctrlProp92.xml><?xml version="1.0" encoding="utf-8"?>
<formControlPr xmlns="http://schemas.microsoft.com/office/spreadsheetml/2009/9/main" objectType="CheckBox" fmlaLink="$K$33" lockText="1" noThreeD="1"/>
</file>

<file path=xl/ctrlProps/ctrlProp93.xml><?xml version="1.0" encoding="utf-8"?>
<formControlPr xmlns="http://schemas.microsoft.com/office/spreadsheetml/2009/9/main" objectType="CheckBox" fmlaLink="$K$35" lockText="1" noThreeD="1"/>
</file>

<file path=xl/ctrlProps/ctrlProp94.xml><?xml version="1.0" encoding="utf-8"?>
<formControlPr xmlns="http://schemas.microsoft.com/office/spreadsheetml/2009/9/main" objectType="CheckBox" fmlaLink="$K$36" lockText="1" noThreeD="1"/>
</file>

<file path=xl/ctrlProps/ctrlProp95.xml><?xml version="1.0" encoding="utf-8"?>
<formControlPr xmlns="http://schemas.microsoft.com/office/spreadsheetml/2009/9/main" objectType="CheckBox" fmlaLink="$K$34" lockText="1" noThreeD="1"/>
</file>

<file path=xl/ctrlProps/ctrlProp96.xml><?xml version="1.0" encoding="utf-8"?>
<formControlPr xmlns="http://schemas.microsoft.com/office/spreadsheetml/2009/9/main" objectType="Drop" dropStyle="combo" dx="20" fmlaLink="$J$19" fmlaRange="ccnl!$D$2:$D$82" noThreeD="1" sel="1" val="0"/>
</file>

<file path=xl/ctrlProps/ctrlProp97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373380</xdr:colOff>
      <xdr:row>2</xdr:row>
      <xdr:rowOff>182880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30480</xdr:rowOff>
        </xdr:from>
        <xdr:to>
          <xdr:col>8</xdr:col>
          <xdr:colOff>388620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22</xdr:row>
          <xdr:rowOff>38100</xdr:rowOff>
        </xdr:from>
        <xdr:to>
          <xdr:col>10</xdr:col>
          <xdr:colOff>350520</xdr:colOff>
          <xdr:row>23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0</xdr:rowOff>
        </xdr:from>
        <xdr:to>
          <xdr:col>4</xdr:col>
          <xdr:colOff>502920</xdr:colOff>
          <xdr:row>27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27</xdr:row>
          <xdr:rowOff>175260</xdr:rowOff>
        </xdr:from>
        <xdr:to>
          <xdr:col>4</xdr:col>
          <xdr:colOff>480060</xdr:colOff>
          <xdr:row>29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640080</xdr:colOff>
          <xdr:row>25</xdr:row>
          <xdr:rowOff>129540</xdr:rowOff>
        </xdr:from>
        <xdr:to>
          <xdr:col>10</xdr:col>
          <xdr:colOff>632460</xdr:colOff>
          <xdr:row>26</xdr:row>
          <xdr:rowOff>175260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129540</xdr:rowOff>
        </xdr:from>
        <xdr:to>
          <xdr:col>10</xdr:col>
          <xdr:colOff>647700</xdr:colOff>
          <xdr:row>28</xdr:row>
          <xdr:rowOff>160020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208</xdr:row>
          <xdr:rowOff>99060</xdr:rowOff>
        </xdr:from>
        <xdr:to>
          <xdr:col>8</xdr:col>
          <xdr:colOff>327660</xdr:colOff>
          <xdr:row>209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208</xdr:row>
          <xdr:rowOff>99060</xdr:rowOff>
        </xdr:from>
        <xdr:to>
          <xdr:col>10</xdr:col>
          <xdr:colOff>312420</xdr:colOff>
          <xdr:row>209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17</xdr:row>
          <xdr:rowOff>243840</xdr:rowOff>
        </xdr:from>
        <xdr:to>
          <xdr:col>10</xdr:col>
          <xdr:colOff>655320</xdr:colOff>
          <xdr:row>18</xdr:row>
          <xdr:rowOff>198120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213</xdr:row>
          <xdr:rowOff>22860</xdr:rowOff>
        </xdr:from>
        <xdr:to>
          <xdr:col>10</xdr:col>
          <xdr:colOff>297180</xdr:colOff>
          <xdr:row>213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216</xdr:row>
          <xdr:rowOff>68580</xdr:rowOff>
        </xdr:from>
        <xdr:to>
          <xdr:col>10</xdr:col>
          <xdr:colOff>297180</xdr:colOff>
          <xdr:row>216</xdr:row>
          <xdr:rowOff>251460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217</xdr:row>
          <xdr:rowOff>0</xdr:rowOff>
        </xdr:from>
        <xdr:to>
          <xdr:col>10</xdr:col>
          <xdr:colOff>289560</xdr:colOff>
          <xdr:row>217</xdr:row>
          <xdr:rowOff>236220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79</xdr:row>
          <xdr:rowOff>60960</xdr:rowOff>
        </xdr:from>
        <xdr:to>
          <xdr:col>8</xdr:col>
          <xdr:colOff>441960</xdr:colOff>
          <xdr:row>79</xdr:row>
          <xdr:rowOff>266700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77</xdr:row>
          <xdr:rowOff>38100</xdr:rowOff>
        </xdr:from>
        <xdr:to>
          <xdr:col>8</xdr:col>
          <xdr:colOff>441960</xdr:colOff>
          <xdr:row>77</xdr:row>
          <xdr:rowOff>251460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78</xdr:row>
          <xdr:rowOff>106680</xdr:rowOff>
        </xdr:from>
        <xdr:to>
          <xdr:col>8</xdr:col>
          <xdr:colOff>441960</xdr:colOff>
          <xdr:row>78</xdr:row>
          <xdr:rowOff>327660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80</xdr:row>
          <xdr:rowOff>38100</xdr:rowOff>
        </xdr:from>
        <xdr:to>
          <xdr:col>8</xdr:col>
          <xdr:colOff>449580</xdr:colOff>
          <xdr:row>80</xdr:row>
          <xdr:rowOff>251460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218</xdr:row>
          <xdr:rowOff>0</xdr:rowOff>
        </xdr:from>
        <xdr:to>
          <xdr:col>10</xdr:col>
          <xdr:colOff>289560</xdr:colOff>
          <xdr:row>218</xdr:row>
          <xdr:rowOff>220980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82</xdr:row>
          <xdr:rowOff>365760</xdr:rowOff>
        </xdr:from>
        <xdr:to>
          <xdr:col>8</xdr:col>
          <xdr:colOff>480060</xdr:colOff>
          <xdr:row>84</xdr:row>
          <xdr:rowOff>22860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82</xdr:row>
          <xdr:rowOff>365760</xdr:rowOff>
        </xdr:from>
        <xdr:to>
          <xdr:col>10</xdr:col>
          <xdr:colOff>441960</xdr:colOff>
          <xdr:row>84</xdr:row>
          <xdr:rowOff>22860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85</xdr:row>
          <xdr:rowOff>0</xdr:rowOff>
        </xdr:from>
        <xdr:to>
          <xdr:col>10</xdr:col>
          <xdr:colOff>441960</xdr:colOff>
          <xdr:row>85</xdr:row>
          <xdr:rowOff>220980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86</xdr:row>
          <xdr:rowOff>0</xdr:rowOff>
        </xdr:from>
        <xdr:to>
          <xdr:col>10</xdr:col>
          <xdr:colOff>441960</xdr:colOff>
          <xdr:row>86</xdr:row>
          <xdr:rowOff>213360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87</xdr:row>
          <xdr:rowOff>0</xdr:rowOff>
        </xdr:from>
        <xdr:to>
          <xdr:col>10</xdr:col>
          <xdr:colOff>441960</xdr:colOff>
          <xdr:row>87</xdr:row>
          <xdr:rowOff>220980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32</xdr:row>
          <xdr:rowOff>0</xdr:rowOff>
        </xdr:from>
        <xdr:to>
          <xdr:col>10</xdr:col>
          <xdr:colOff>464820</xdr:colOff>
          <xdr:row>32</xdr:row>
          <xdr:rowOff>220980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34</xdr:row>
          <xdr:rowOff>22860</xdr:rowOff>
        </xdr:from>
        <xdr:to>
          <xdr:col>10</xdr:col>
          <xdr:colOff>464820</xdr:colOff>
          <xdr:row>35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35</xdr:row>
          <xdr:rowOff>7620</xdr:rowOff>
        </xdr:from>
        <xdr:to>
          <xdr:col>10</xdr:col>
          <xdr:colOff>464820</xdr:colOff>
          <xdr:row>36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137</xdr:row>
          <xdr:rowOff>60960</xdr:rowOff>
        </xdr:from>
        <xdr:to>
          <xdr:col>8</xdr:col>
          <xdr:colOff>518160</xdr:colOff>
          <xdr:row>138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137</xdr:row>
          <xdr:rowOff>30480</xdr:rowOff>
        </xdr:from>
        <xdr:to>
          <xdr:col>10</xdr:col>
          <xdr:colOff>464820</xdr:colOff>
          <xdr:row>138</xdr:row>
          <xdr:rowOff>45720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141</xdr:row>
          <xdr:rowOff>0</xdr:rowOff>
        </xdr:from>
        <xdr:to>
          <xdr:col>6</xdr:col>
          <xdr:colOff>388620</xdr:colOff>
          <xdr:row>141</xdr:row>
          <xdr:rowOff>182880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142</xdr:row>
          <xdr:rowOff>0</xdr:rowOff>
        </xdr:from>
        <xdr:to>
          <xdr:col>6</xdr:col>
          <xdr:colOff>388620</xdr:colOff>
          <xdr:row>142</xdr:row>
          <xdr:rowOff>182880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143</xdr:row>
          <xdr:rowOff>0</xdr:rowOff>
        </xdr:from>
        <xdr:to>
          <xdr:col>6</xdr:col>
          <xdr:colOff>388620</xdr:colOff>
          <xdr:row>143</xdr:row>
          <xdr:rowOff>182880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150</xdr:row>
          <xdr:rowOff>228600</xdr:rowOff>
        </xdr:from>
        <xdr:to>
          <xdr:col>8</xdr:col>
          <xdr:colOff>518160</xdr:colOff>
          <xdr:row>150</xdr:row>
          <xdr:rowOff>441960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150</xdr:row>
          <xdr:rowOff>198120</xdr:rowOff>
        </xdr:from>
        <xdr:to>
          <xdr:col>10</xdr:col>
          <xdr:colOff>464820</xdr:colOff>
          <xdr:row>150</xdr:row>
          <xdr:rowOff>480060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193</xdr:row>
          <xdr:rowOff>137160</xdr:rowOff>
        </xdr:from>
        <xdr:to>
          <xdr:col>4</xdr:col>
          <xdr:colOff>60960</xdr:colOff>
          <xdr:row>193</xdr:row>
          <xdr:rowOff>304800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194</xdr:row>
          <xdr:rowOff>137160</xdr:rowOff>
        </xdr:from>
        <xdr:to>
          <xdr:col>4</xdr:col>
          <xdr:colOff>60960</xdr:colOff>
          <xdr:row>194</xdr:row>
          <xdr:rowOff>304800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195</xdr:row>
          <xdr:rowOff>137160</xdr:rowOff>
        </xdr:from>
        <xdr:to>
          <xdr:col>4</xdr:col>
          <xdr:colOff>60960</xdr:colOff>
          <xdr:row>195</xdr:row>
          <xdr:rowOff>304800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196</xdr:row>
          <xdr:rowOff>137160</xdr:rowOff>
        </xdr:from>
        <xdr:to>
          <xdr:col>4</xdr:col>
          <xdr:colOff>60960</xdr:colOff>
          <xdr:row>196</xdr:row>
          <xdr:rowOff>304800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197</xdr:row>
          <xdr:rowOff>137160</xdr:rowOff>
        </xdr:from>
        <xdr:to>
          <xdr:col>4</xdr:col>
          <xdr:colOff>60960</xdr:colOff>
          <xdr:row>197</xdr:row>
          <xdr:rowOff>304800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198</xdr:row>
          <xdr:rowOff>137160</xdr:rowOff>
        </xdr:from>
        <xdr:to>
          <xdr:col>4</xdr:col>
          <xdr:colOff>60960</xdr:colOff>
          <xdr:row>198</xdr:row>
          <xdr:rowOff>304800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199</xdr:row>
          <xdr:rowOff>137160</xdr:rowOff>
        </xdr:from>
        <xdr:to>
          <xdr:col>4</xdr:col>
          <xdr:colOff>60960</xdr:colOff>
          <xdr:row>199</xdr:row>
          <xdr:rowOff>304800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200</xdr:row>
          <xdr:rowOff>137160</xdr:rowOff>
        </xdr:from>
        <xdr:to>
          <xdr:col>4</xdr:col>
          <xdr:colOff>60960</xdr:colOff>
          <xdr:row>200</xdr:row>
          <xdr:rowOff>304800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201</xdr:row>
          <xdr:rowOff>137160</xdr:rowOff>
        </xdr:from>
        <xdr:to>
          <xdr:col>4</xdr:col>
          <xdr:colOff>60960</xdr:colOff>
          <xdr:row>201</xdr:row>
          <xdr:rowOff>304800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160</xdr:row>
          <xdr:rowOff>60960</xdr:rowOff>
        </xdr:from>
        <xdr:to>
          <xdr:col>8</xdr:col>
          <xdr:colOff>518160</xdr:colOff>
          <xdr:row>160</xdr:row>
          <xdr:rowOff>266700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160</xdr:row>
          <xdr:rowOff>30480</xdr:rowOff>
        </xdr:from>
        <xdr:to>
          <xdr:col>10</xdr:col>
          <xdr:colOff>464820</xdr:colOff>
          <xdr:row>161</xdr:row>
          <xdr:rowOff>38100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163</xdr:row>
          <xdr:rowOff>30480</xdr:rowOff>
        </xdr:from>
        <xdr:to>
          <xdr:col>10</xdr:col>
          <xdr:colOff>464820</xdr:colOff>
          <xdr:row>163</xdr:row>
          <xdr:rowOff>312420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164</xdr:row>
          <xdr:rowOff>30480</xdr:rowOff>
        </xdr:from>
        <xdr:to>
          <xdr:col>10</xdr:col>
          <xdr:colOff>464820</xdr:colOff>
          <xdr:row>164</xdr:row>
          <xdr:rowOff>312420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165</xdr:row>
          <xdr:rowOff>30480</xdr:rowOff>
        </xdr:from>
        <xdr:to>
          <xdr:col>10</xdr:col>
          <xdr:colOff>464820</xdr:colOff>
          <xdr:row>165</xdr:row>
          <xdr:rowOff>312420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166</xdr:row>
          <xdr:rowOff>30480</xdr:rowOff>
        </xdr:from>
        <xdr:to>
          <xdr:col>10</xdr:col>
          <xdr:colOff>464820</xdr:colOff>
          <xdr:row>166</xdr:row>
          <xdr:rowOff>312420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167</xdr:row>
          <xdr:rowOff>30480</xdr:rowOff>
        </xdr:from>
        <xdr:to>
          <xdr:col>10</xdr:col>
          <xdr:colOff>464820</xdr:colOff>
          <xdr:row>167</xdr:row>
          <xdr:rowOff>312420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168</xdr:row>
          <xdr:rowOff>30480</xdr:rowOff>
        </xdr:from>
        <xdr:to>
          <xdr:col>10</xdr:col>
          <xdr:colOff>464820</xdr:colOff>
          <xdr:row>168</xdr:row>
          <xdr:rowOff>312420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176</xdr:row>
          <xdr:rowOff>30480</xdr:rowOff>
        </xdr:from>
        <xdr:to>
          <xdr:col>10</xdr:col>
          <xdr:colOff>464820</xdr:colOff>
          <xdr:row>176</xdr:row>
          <xdr:rowOff>312420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177</xdr:row>
          <xdr:rowOff>30480</xdr:rowOff>
        </xdr:from>
        <xdr:to>
          <xdr:col>10</xdr:col>
          <xdr:colOff>464820</xdr:colOff>
          <xdr:row>177</xdr:row>
          <xdr:rowOff>312420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178</xdr:row>
          <xdr:rowOff>30480</xdr:rowOff>
        </xdr:from>
        <xdr:to>
          <xdr:col>10</xdr:col>
          <xdr:colOff>464820</xdr:colOff>
          <xdr:row>178</xdr:row>
          <xdr:rowOff>312420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179</xdr:row>
          <xdr:rowOff>30480</xdr:rowOff>
        </xdr:from>
        <xdr:to>
          <xdr:col>10</xdr:col>
          <xdr:colOff>464820</xdr:colOff>
          <xdr:row>179</xdr:row>
          <xdr:rowOff>312420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180</xdr:row>
          <xdr:rowOff>30480</xdr:rowOff>
        </xdr:from>
        <xdr:to>
          <xdr:col>10</xdr:col>
          <xdr:colOff>464820</xdr:colOff>
          <xdr:row>180</xdr:row>
          <xdr:rowOff>312420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181</xdr:row>
          <xdr:rowOff>30480</xdr:rowOff>
        </xdr:from>
        <xdr:to>
          <xdr:col>10</xdr:col>
          <xdr:colOff>464820</xdr:colOff>
          <xdr:row>181</xdr:row>
          <xdr:rowOff>312420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171</xdr:row>
          <xdr:rowOff>426720</xdr:rowOff>
        </xdr:from>
        <xdr:to>
          <xdr:col>8</xdr:col>
          <xdr:colOff>518160</xdr:colOff>
          <xdr:row>173</xdr:row>
          <xdr:rowOff>22860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171</xdr:row>
          <xdr:rowOff>312420</xdr:rowOff>
        </xdr:from>
        <xdr:to>
          <xdr:col>10</xdr:col>
          <xdr:colOff>480060</xdr:colOff>
          <xdr:row>173</xdr:row>
          <xdr:rowOff>45720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182</xdr:row>
          <xdr:rowOff>30480</xdr:rowOff>
        </xdr:from>
        <xdr:to>
          <xdr:col>10</xdr:col>
          <xdr:colOff>464820</xdr:colOff>
          <xdr:row>182</xdr:row>
          <xdr:rowOff>312420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183</xdr:row>
          <xdr:rowOff>30480</xdr:rowOff>
        </xdr:from>
        <xdr:to>
          <xdr:col>10</xdr:col>
          <xdr:colOff>464820</xdr:colOff>
          <xdr:row>183</xdr:row>
          <xdr:rowOff>312420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184</xdr:row>
          <xdr:rowOff>30480</xdr:rowOff>
        </xdr:from>
        <xdr:to>
          <xdr:col>10</xdr:col>
          <xdr:colOff>464820</xdr:colOff>
          <xdr:row>184</xdr:row>
          <xdr:rowOff>312420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219</xdr:row>
          <xdr:rowOff>60960</xdr:rowOff>
        </xdr:from>
        <xdr:to>
          <xdr:col>10</xdr:col>
          <xdr:colOff>297180</xdr:colOff>
          <xdr:row>219</xdr:row>
          <xdr:rowOff>220980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220</xdr:row>
          <xdr:rowOff>60960</xdr:rowOff>
        </xdr:from>
        <xdr:to>
          <xdr:col>10</xdr:col>
          <xdr:colOff>297180</xdr:colOff>
          <xdr:row>220</xdr:row>
          <xdr:rowOff>236220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221</xdr:row>
          <xdr:rowOff>30480</xdr:rowOff>
        </xdr:from>
        <xdr:to>
          <xdr:col>10</xdr:col>
          <xdr:colOff>289560</xdr:colOff>
          <xdr:row>221</xdr:row>
          <xdr:rowOff>266700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222</xdr:row>
          <xdr:rowOff>30480</xdr:rowOff>
        </xdr:from>
        <xdr:to>
          <xdr:col>10</xdr:col>
          <xdr:colOff>289560</xdr:colOff>
          <xdr:row>222</xdr:row>
          <xdr:rowOff>251460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223</xdr:row>
          <xdr:rowOff>7620</xdr:rowOff>
        </xdr:from>
        <xdr:to>
          <xdr:col>10</xdr:col>
          <xdr:colOff>289560</xdr:colOff>
          <xdr:row>223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33</xdr:row>
          <xdr:rowOff>0</xdr:rowOff>
        </xdr:from>
        <xdr:to>
          <xdr:col>10</xdr:col>
          <xdr:colOff>464820</xdr:colOff>
          <xdr:row>33</xdr:row>
          <xdr:rowOff>220980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214</xdr:row>
          <xdr:rowOff>60960</xdr:rowOff>
        </xdr:from>
        <xdr:to>
          <xdr:col>10</xdr:col>
          <xdr:colOff>297180</xdr:colOff>
          <xdr:row>214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215</xdr:row>
          <xdr:rowOff>45720</xdr:rowOff>
        </xdr:from>
        <xdr:to>
          <xdr:col>10</xdr:col>
          <xdr:colOff>289560</xdr:colOff>
          <xdr:row>215</xdr:row>
          <xdr:rowOff>220980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193</xdr:row>
          <xdr:rowOff>137160</xdr:rowOff>
        </xdr:from>
        <xdr:to>
          <xdr:col>5</xdr:col>
          <xdr:colOff>640080</xdr:colOff>
          <xdr:row>193</xdr:row>
          <xdr:rowOff>304800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194</xdr:row>
          <xdr:rowOff>137160</xdr:rowOff>
        </xdr:from>
        <xdr:to>
          <xdr:col>5</xdr:col>
          <xdr:colOff>640080</xdr:colOff>
          <xdr:row>194</xdr:row>
          <xdr:rowOff>304800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195</xdr:row>
          <xdr:rowOff>137160</xdr:rowOff>
        </xdr:from>
        <xdr:to>
          <xdr:col>5</xdr:col>
          <xdr:colOff>640080</xdr:colOff>
          <xdr:row>195</xdr:row>
          <xdr:rowOff>304800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196</xdr:row>
          <xdr:rowOff>137160</xdr:rowOff>
        </xdr:from>
        <xdr:to>
          <xdr:col>5</xdr:col>
          <xdr:colOff>640080</xdr:colOff>
          <xdr:row>196</xdr:row>
          <xdr:rowOff>304800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197</xdr:row>
          <xdr:rowOff>137160</xdr:rowOff>
        </xdr:from>
        <xdr:to>
          <xdr:col>5</xdr:col>
          <xdr:colOff>640080</xdr:colOff>
          <xdr:row>197</xdr:row>
          <xdr:rowOff>304800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198</xdr:row>
          <xdr:rowOff>137160</xdr:rowOff>
        </xdr:from>
        <xdr:to>
          <xdr:col>5</xdr:col>
          <xdr:colOff>640080</xdr:colOff>
          <xdr:row>198</xdr:row>
          <xdr:rowOff>304800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199</xdr:row>
          <xdr:rowOff>137160</xdr:rowOff>
        </xdr:from>
        <xdr:to>
          <xdr:col>5</xdr:col>
          <xdr:colOff>640080</xdr:colOff>
          <xdr:row>199</xdr:row>
          <xdr:rowOff>304800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200</xdr:row>
          <xdr:rowOff>137160</xdr:rowOff>
        </xdr:from>
        <xdr:to>
          <xdr:col>5</xdr:col>
          <xdr:colOff>640080</xdr:colOff>
          <xdr:row>200</xdr:row>
          <xdr:rowOff>304800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201</xdr:row>
          <xdr:rowOff>137160</xdr:rowOff>
        </xdr:from>
        <xdr:to>
          <xdr:col>5</xdr:col>
          <xdr:colOff>640080</xdr:colOff>
          <xdr:row>201</xdr:row>
          <xdr:rowOff>304800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193</xdr:row>
          <xdr:rowOff>144780</xdr:rowOff>
        </xdr:from>
        <xdr:to>
          <xdr:col>7</xdr:col>
          <xdr:colOff>518160</xdr:colOff>
          <xdr:row>193</xdr:row>
          <xdr:rowOff>327660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194</xdr:row>
          <xdr:rowOff>144780</xdr:rowOff>
        </xdr:from>
        <xdr:to>
          <xdr:col>7</xdr:col>
          <xdr:colOff>518160</xdr:colOff>
          <xdr:row>194</xdr:row>
          <xdr:rowOff>327660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195</xdr:row>
          <xdr:rowOff>144780</xdr:rowOff>
        </xdr:from>
        <xdr:to>
          <xdr:col>7</xdr:col>
          <xdr:colOff>518160</xdr:colOff>
          <xdr:row>195</xdr:row>
          <xdr:rowOff>327660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196</xdr:row>
          <xdr:rowOff>144780</xdr:rowOff>
        </xdr:from>
        <xdr:to>
          <xdr:col>7</xdr:col>
          <xdr:colOff>518160</xdr:colOff>
          <xdr:row>196</xdr:row>
          <xdr:rowOff>327660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197</xdr:row>
          <xdr:rowOff>144780</xdr:rowOff>
        </xdr:from>
        <xdr:to>
          <xdr:col>7</xdr:col>
          <xdr:colOff>518160</xdr:colOff>
          <xdr:row>197</xdr:row>
          <xdr:rowOff>327660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198</xdr:row>
          <xdr:rowOff>144780</xdr:rowOff>
        </xdr:from>
        <xdr:to>
          <xdr:col>7</xdr:col>
          <xdr:colOff>518160</xdr:colOff>
          <xdr:row>198</xdr:row>
          <xdr:rowOff>327660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199</xdr:row>
          <xdr:rowOff>144780</xdr:rowOff>
        </xdr:from>
        <xdr:to>
          <xdr:col>7</xdr:col>
          <xdr:colOff>518160</xdr:colOff>
          <xdr:row>199</xdr:row>
          <xdr:rowOff>327660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200</xdr:row>
          <xdr:rowOff>144780</xdr:rowOff>
        </xdr:from>
        <xdr:to>
          <xdr:col>7</xdr:col>
          <xdr:colOff>518160</xdr:colOff>
          <xdr:row>200</xdr:row>
          <xdr:rowOff>327660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201</xdr:row>
          <xdr:rowOff>144780</xdr:rowOff>
        </xdr:from>
        <xdr:to>
          <xdr:col>7</xdr:col>
          <xdr:colOff>518160</xdr:colOff>
          <xdr:row>201</xdr:row>
          <xdr:rowOff>327660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193</xdr:row>
          <xdr:rowOff>152400</xdr:rowOff>
        </xdr:from>
        <xdr:to>
          <xdr:col>10</xdr:col>
          <xdr:colOff>152400</xdr:colOff>
          <xdr:row>193</xdr:row>
          <xdr:rowOff>327660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194</xdr:row>
          <xdr:rowOff>152400</xdr:rowOff>
        </xdr:from>
        <xdr:to>
          <xdr:col>10</xdr:col>
          <xdr:colOff>152400</xdr:colOff>
          <xdr:row>194</xdr:row>
          <xdr:rowOff>327660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195</xdr:row>
          <xdr:rowOff>152400</xdr:rowOff>
        </xdr:from>
        <xdr:to>
          <xdr:col>10</xdr:col>
          <xdr:colOff>152400</xdr:colOff>
          <xdr:row>195</xdr:row>
          <xdr:rowOff>327660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196</xdr:row>
          <xdr:rowOff>152400</xdr:rowOff>
        </xdr:from>
        <xdr:to>
          <xdr:col>10</xdr:col>
          <xdr:colOff>152400</xdr:colOff>
          <xdr:row>196</xdr:row>
          <xdr:rowOff>327660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197</xdr:row>
          <xdr:rowOff>152400</xdr:rowOff>
        </xdr:from>
        <xdr:to>
          <xdr:col>10</xdr:col>
          <xdr:colOff>152400</xdr:colOff>
          <xdr:row>197</xdr:row>
          <xdr:rowOff>327660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198</xdr:row>
          <xdr:rowOff>152400</xdr:rowOff>
        </xdr:from>
        <xdr:to>
          <xdr:col>10</xdr:col>
          <xdr:colOff>152400</xdr:colOff>
          <xdr:row>198</xdr:row>
          <xdr:rowOff>327660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199</xdr:row>
          <xdr:rowOff>152400</xdr:rowOff>
        </xdr:from>
        <xdr:to>
          <xdr:col>10</xdr:col>
          <xdr:colOff>152400</xdr:colOff>
          <xdr:row>199</xdr:row>
          <xdr:rowOff>327660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200</xdr:row>
          <xdr:rowOff>152400</xdr:rowOff>
        </xdr:from>
        <xdr:to>
          <xdr:col>10</xdr:col>
          <xdr:colOff>152400</xdr:colOff>
          <xdr:row>200</xdr:row>
          <xdr:rowOff>327660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201</xdr:row>
          <xdr:rowOff>152400</xdr:rowOff>
        </xdr:from>
        <xdr:to>
          <xdr:col>10</xdr:col>
          <xdr:colOff>152400</xdr:colOff>
          <xdr:row>201</xdr:row>
          <xdr:rowOff>327660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169</xdr:row>
          <xdr:rowOff>0</xdr:rowOff>
        </xdr:from>
        <xdr:to>
          <xdr:col>10</xdr:col>
          <xdr:colOff>480060</xdr:colOff>
          <xdr:row>170</xdr:row>
          <xdr:rowOff>7620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19</xdr:row>
          <xdr:rowOff>236220</xdr:rowOff>
        </xdr:from>
        <xdr:to>
          <xdr:col>10</xdr:col>
          <xdr:colOff>678180</xdr:colOff>
          <xdr:row>20</xdr:row>
          <xdr:rowOff>213360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:AA487"/>
  <sheetViews>
    <sheetView showGridLines="0" tabSelected="1" zoomScale="80" zoomScaleNormal="80" zoomScaleSheetLayoutView="100" workbookViewId="0">
      <selection activeCell="D8" sqref="D8:K8"/>
    </sheetView>
  </sheetViews>
  <sheetFormatPr defaultColWidth="0" defaultRowHeight="0" customHeight="1" zeroHeight="1" x14ac:dyDescent="0.3"/>
  <cols>
    <col min="1" max="1" width="9.88671875" style="155" customWidth="1"/>
    <col min="2" max="3" width="10.88671875" style="155" customWidth="1"/>
    <col min="4" max="5" width="10.109375" style="155" customWidth="1"/>
    <col min="6" max="6" width="15.6640625" style="155" customWidth="1"/>
    <col min="7" max="7" width="9.44140625" style="155" customWidth="1"/>
    <col min="8" max="8" width="10.6640625" style="155" customWidth="1"/>
    <col min="9" max="9" width="11.109375" style="15" customWidth="1"/>
    <col min="10" max="10" width="9.6640625" style="155" customWidth="1"/>
    <col min="11" max="11" width="12.33203125" style="155" customWidth="1"/>
    <col min="12" max="12" width="44.21875" style="327" customWidth="1"/>
    <col min="13" max="13" width="13" style="327" hidden="1" customWidth="1"/>
    <col min="14" max="17" width="13" style="16" hidden="1" customWidth="1"/>
    <col min="18" max="18" width="13" style="43" hidden="1" customWidth="1"/>
    <col min="19" max="16384" width="13" style="155" hidden="1"/>
  </cols>
  <sheetData>
    <row r="1" spans="1:24" s="26" customFormat="1" ht="21" customHeight="1" x14ac:dyDescent="0.3">
      <c r="A1" s="484"/>
      <c r="B1" s="484"/>
      <c r="C1" s="485" t="s">
        <v>587</v>
      </c>
      <c r="D1" s="485"/>
      <c r="E1" s="485"/>
      <c r="F1" s="485"/>
      <c r="G1" s="485"/>
      <c r="H1" s="485"/>
      <c r="I1" s="485"/>
      <c r="J1" s="485"/>
      <c r="K1" s="485"/>
      <c r="L1" s="315" t="s">
        <v>0</v>
      </c>
      <c r="M1" s="315"/>
      <c r="N1" s="13"/>
      <c r="R1" s="7"/>
    </row>
    <row r="2" spans="1:24" s="26" customFormat="1" ht="21" customHeight="1" x14ac:dyDescent="0.3">
      <c r="A2" s="484"/>
      <c r="B2" s="484"/>
      <c r="C2" s="485"/>
      <c r="D2" s="485"/>
      <c r="E2" s="485"/>
      <c r="F2" s="485"/>
      <c r="G2" s="485"/>
      <c r="H2" s="485"/>
      <c r="I2" s="485"/>
      <c r="J2" s="485"/>
      <c r="K2" s="485"/>
      <c r="L2" s="316"/>
      <c r="M2" s="317"/>
      <c r="N2" s="13"/>
      <c r="R2" s="7"/>
    </row>
    <row r="3" spans="1:24" s="26" customFormat="1" ht="21" customHeight="1" x14ac:dyDescent="0.25">
      <c r="A3" s="484"/>
      <c r="B3" s="484"/>
      <c r="C3" s="485"/>
      <c r="D3" s="485"/>
      <c r="E3" s="485"/>
      <c r="F3" s="485"/>
      <c r="G3" s="485"/>
      <c r="H3" s="485"/>
      <c r="I3" s="485"/>
      <c r="J3" s="485"/>
      <c r="K3" s="485"/>
      <c r="L3" s="316"/>
      <c r="M3" s="317"/>
      <c r="N3" s="13"/>
      <c r="O3" s="41"/>
      <c r="R3" s="7"/>
    </row>
    <row r="4" spans="1:24" s="26" customFormat="1" ht="18" customHeight="1" x14ac:dyDescent="0.3">
      <c r="A4" s="1"/>
      <c r="B4" s="1"/>
      <c r="C4" s="1"/>
      <c r="D4" s="1"/>
      <c r="E4" s="1"/>
      <c r="F4" s="1"/>
      <c r="G4" s="1"/>
      <c r="H4" s="1"/>
      <c r="I4" s="2"/>
      <c r="J4" s="1"/>
      <c r="K4" s="1"/>
      <c r="L4" s="318"/>
      <c r="M4" s="318"/>
      <c r="N4" s="13"/>
      <c r="R4" s="7"/>
    </row>
    <row r="5" spans="1:24" s="26" customFormat="1" ht="45.6" customHeight="1" x14ac:dyDescent="0.3">
      <c r="A5" s="1"/>
      <c r="B5" s="1"/>
      <c r="C5" s="486" t="s">
        <v>1</v>
      </c>
      <c r="D5" s="486"/>
      <c r="E5" s="486"/>
      <c r="F5" s="486"/>
      <c r="G5" s="1"/>
      <c r="H5" s="1"/>
      <c r="I5" s="2"/>
      <c r="J5" s="1"/>
      <c r="K5" s="1"/>
      <c r="L5" s="319"/>
      <c r="M5" s="319"/>
      <c r="N5" s="8"/>
      <c r="R5" s="7"/>
    </row>
    <row r="6" spans="1:24" s="7" customFormat="1" ht="18" customHeight="1" x14ac:dyDescent="0.25">
      <c r="A6" s="3"/>
      <c r="B6" s="3"/>
      <c r="C6" s="3"/>
      <c r="D6" s="3"/>
      <c r="E6" s="3"/>
      <c r="F6" s="3"/>
      <c r="G6" s="3"/>
      <c r="H6" s="487"/>
      <c r="I6" s="487"/>
      <c r="J6" s="487"/>
      <c r="K6" s="4" t="b">
        <v>0</v>
      </c>
      <c r="L6" s="318"/>
      <c r="M6" s="320"/>
      <c r="N6" s="5"/>
      <c r="O6" s="3"/>
      <c r="W6" s="41"/>
    </row>
    <row r="7" spans="1:24" s="26" customFormat="1" ht="18" customHeight="1" x14ac:dyDescent="0.25">
      <c r="A7" s="3"/>
      <c r="B7" s="3"/>
      <c r="C7" s="3"/>
      <c r="D7" s="3"/>
      <c r="E7" s="3"/>
      <c r="F7" s="3"/>
      <c r="G7" s="3"/>
      <c r="H7" s="6"/>
      <c r="I7" s="7"/>
      <c r="J7" s="6"/>
      <c r="K7" s="3"/>
      <c r="L7" s="319"/>
      <c r="M7" s="319"/>
      <c r="N7" s="8"/>
      <c r="R7" s="7"/>
      <c r="W7" s="41"/>
    </row>
    <row r="8" spans="1:24" s="13" customFormat="1" ht="18" customHeight="1" x14ac:dyDescent="0.3">
      <c r="A8" s="487" t="s">
        <v>2</v>
      </c>
      <c r="B8" s="487"/>
      <c r="C8" s="487"/>
      <c r="D8" s="466"/>
      <c r="E8" s="466"/>
      <c r="F8" s="466"/>
      <c r="G8" s="466"/>
      <c r="H8" s="466"/>
      <c r="I8" s="466"/>
      <c r="J8" s="466"/>
      <c r="K8" s="466"/>
      <c r="L8" s="321"/>
      <c r="M8" s="321"/>
      <c r="N8" s="3"/>
      <c r="O8" s="3"/>
      <c r="R8" s="8"/>
    </row>
    <row r="9" spans="1:24" s="13" customFormat="1" ht="18" customHeight="1" x14ac:dyDescent="0.3">
      <c r="A9" s="3"/>
      <c r="B9" s="3"/>
      <c r="C9" s="3"/>
      <c r="D9" s="3"/>
      <c r="E9" s="3"/>
      <c r="F9" s="3"/>
      <c r="G9" s="3"/>
      <c r="H9" s="3"/>
      <c r="I9" s="8"/>
      <c r="J9" s="3"/>
      <c r="K9" s="3"/>
      <c r="L9" s="321"/>
      <c r="M9" s="321"/>
      <c r="N9" s="3"/>
      <c r="O9" s="3"/>
      <c r="R9" s="8"/>
    </row>
    <row r="10" spans="1:24" s="13" customFormat="1" ht="18" customHeight="1" x14ac:dyDescent="0.3">
      <c r="A10" s="3" t="s">
        <v>3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369" t="str">
        <f>+IF(B10="","Compilare E-mail","")</f>
        <v>Compilare E-mail</v>
      </c>
      <c r="M10" s="369"/>
      <c r="N10" s="3"/>
      <c r="O10" s="3"/>
      <c r="R10" s="8"/>
    </row>
    <row r="11" spans="1:24" s="13" customFormat="1" ht="18" customHeight="1" x14ac:dyDescent="0.25">
      <c r="A11" s="2"/>
      <c r="B11" s="9"/>
      <c r="C11" s="9"/>
      <c r="D11" s="9"/>
      <c r="E11" s="9"/>
      <c r="F11" s="1"/>
      <c r="G11" s="10"/>
      <c r="H11" s="10"/>
      <c r="I11" s="2"/>
      <c r="J11" s="1"/>
      <c r="K11" s="1"/>
      <c r="L11" s="322"/>
      <c r="M11" s="322"/>
      <c r="N11" s="3"/>
      <c r="O11" s="3"/>
      <c r="P11" s="8"/>
      <c r="Q11" s="8"/>
      <c r="R11" s="8"/>
      <c r="S11" s="7"/>
      <c r="T11" s="7"/>
      <c r="U11" s="42"/>
      <c r="V11" s="42"/>
      <c r="W11" s="8"/>
      <c r="X11" s="8"/>
    </row>
    <row r="12" spans="1:24" s="26" customFormat="1" ht="26.25" customHeight="1" x14ac:dyDescent="0.25">
      <c r="A12" s="464" t="s">
        <v>4</v>
      </c>
      <c r="B12" s="464"/>
      <c r="C12" s="464"/>
      <c r="D12" s="464"/>
      <c r="E12" s="464"/>
      <c r="F12" s="464"/>
      <c r="G12" s="464"/>
      <c r="H12" s="464"/>
      <c r="I12" s="464"/>
      <c r="J12" s="464"/>
      <c r="K12" s="464"/>
      <c r="L12" s="319"/>
      <c r="M12" s="323"/>
      <c r="N12" s="13"/>
      <c r="R12" s="7"/>
      <c r="T12" s="7"/>
      <c r="U12" s="42"/>
      <c r="V12" s="42"/>
      <c r="W12" s="7"/>
      <c r="X12" s="7"/>
    </row>
    <row r="13" spans="1:24" s="46" customFormat="1" ht="26.25" hidden="1" customHeight="1" x14ac:dyDescent="0.25">
      <c r="A13" s="11">
        <v>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324"/>
      <c r="M13" s="324"/>
      <c r="N13" s="45"/>
      <c r="U13" s="43"/>
      <c r="V13" s="43"/>
    </row>
    <row r="14" spans="1:24" s="26" customFormat="1" ht="18" customHeight="1" x14ac:dyDescent="0.25">
      <c r="A14" s="13"/>
      <c r="B14" s="13"/>
      <c r="C14" s="13"/>
      <c r="D14" s="13"/>
      <c r="E14" s="13"/>
      <c r="F14" s="13"/>
      <c r="G14" s="13"/>
      <c r="H14" s="13"/>
      <c r="I14" s="8"/>
      <c r="J14" s="13"/>
      <c r="K14" s="13"/>
      <c r="L14" s="319"/>
      <c r="M14" s="325"/>
      <c r="N14" s="3"/>
      <c r="O14" s="47"/>
      <c r="R14" s="7"/>
      <c r="T14" s="7"/>
      <c r="U14" s="42"/>
      <c r="V14" s="7"/>
      <c r="W14" s="7"/>
      <c r="X14" s="7"/>
    </row>
    <row r="15" spans="1:24" s="26" customFormat="1" ht="18" customHeight="1" x14ac:dyDescent="0.25">
      <c r="A15" s="449" t="s">
        <v>5</v>
      </c>
      <c r="B15" s="449"/>
      <c r="C15" s="449"/>
      <c r="D15" s="449"/>
      <c r="E15" s="449"/>
      <c r="F15" s="466"/>
      <c r="G15" s="466"/>
      <c r="H15" s="466"/>
      <c r="I15" s="466"/>
      <c r="J15" s="466"/>
      <c r="K15" s="466"/>
      <c r="L15" s="371" t="str">
        <f>+IF(F15="","Compilare denominazione impresa","")</f>
        <v>Compilare denominazione impresa</v>
      </c>
      <c r="M15" s="371"/>
      <c r="N15" s="13"/>
      <c r="R15" s="7"/>
      <c r="T15" s="7"/>
      <c r="U15" s="42"/>
      <c r="V15" s="42"/>
      <c r="W15" s="7"/>
      <c r="X15" s="7"/>
    </row>
    <row r="16" spans="1:24" s="26" customFormat="1" ht="18" customHeight="1" x14ac:dyDescent="0.25">
      <c r="A16" s="13"/>
      <c r="B16" s="13"/>
      <c r="C16" s="13"/>
      <c r="D16" s="13"/>
      <c r="E16" s="13"/>
      <c r="F16" s="13"/>
      <c r="G16" s="13"/>
      <c r="H16" s="13"/>
      <c r="I16" s="8"/>
      <c r="J16" s="13"/>
      <c r="K16" s="13"/>
      <c r="L16" s="319"/>
      <c r="M16" s="323"/>
      <c r="N16" s="13"/>
      <c r="R16" s="7"/>
      <c r="S16" s="7"/>
      <c r="T16" s="7"/>
      <c r="U16" s="42"/>
      <c r="V16" s="7"/>
      <c r="W16" s="7"/>
      <c r="X16" s="7"/>
    </row>
    <row r="17" spans="1:24" s="26" customFormat="1" ht="18" customHeight="1" x14ac:dyDescent="0.25">
      <c r="A17" s="449" t="s">
        <v>6</v>
      </c>
      <c r="B17" s="449"/>
      <c r="C17" s="449"/>
      <c r="D17" s="449"/>
      <c r="E17" s="449"/>
      <c r="F17" s="466"/>
      <c r="G17" s="466"/>
      <c r="H17" s="466"/>
      <c r="I17" s="466"/>
      <c r="J17" s="466"/>
      <c r="K17" s="466"/>
      <c r="L17" s="371" t="str">
        <f>+IF(F17="","Compilare Associazione","")</f>
        <v>Compilare Associazione</v>
      </c>
      <c r="M17" s="371"/>
      <c r="N17" s="13"/>
      <c r="R17" s="7"/>
      <c r="S17" s="7"/>
      <c r="T17" s="7"/>
      <c r="U17" s="42"/>
      <c r="V17" s="42"/>
      <c r="W17" s="7"/>
      <c r="X17" s="7"/>
    </row>
    <row r="18" spans="1:24" s="26" customFormat="1" ht="19.2" customHeight="1" x14ac:dyDescent="0.25">
      <c r="A18" s="13"/>
      <c r="B18" s="13"/>
      <c r="C18" s="13"/>
      <c r="D18" s="13"/>
      <c r="E18" s="13"/>
      <c r="F18" s="13"/>
      <c r="G18" s="13"/>
      <c r="H18" s="13"/>
      <c r="I18" s="8"/>
      <c r="J18" s="3"/>
      <c r="K18" s="13"/>
      <c r="L18" s="372" t="str">
        <f>+IF(C19="","Compilare Partita IVA (senza zeri iniziali)",IF(LEN(C19)&gt;11,"Partita IVA oltre 11 caratteri?",""))</f>
        <v>Compilare Partita IVA (senza zeri iniziali)</v>
      </c>
      <c r="M18" s="372"/>
      <c r="N18" s="13"/>
      <c r="P18" s="448"/>
      <c r="Q18" s="448"/>
      <c r="R18" s="448"/>
      <c r="S18" s="48"/>
      <c r="T18" s="7"/>
      <c r="U18" s="42"/>
      <c r="V18" s="42"/>
      <c r="W18" s="7"/>
      <c r="X18" s="7"/>
    </row>
    <row r="19" spans="1:24" ht="19.2" customHeight="1" x14ac:dyDescent="0.3">
      <c r="A19" s="449" t="s">
        <v>7</v>
      </c>
      <c r="B19" s="449"/>
      <c r="C19" s="450"/>
      <c r="D19" s="450"/>
      <c r="E19" s="450"/>
      <c r="F19" s="451" t="s">
        <v>689</v>
      </c>
      <c r="G19" s="451"/>
      <c r="H19" s="451"/>
      <c r="I19" s="267"/>
      <c r="J19" s="314">
        <v>1</v>
      </c>
      <c r="K19" s="266"/>
      <c r="L19" s="371" t="str">
        <f>+IF(J19=1,"Compilare CCNL principale","")</f>
        <v>Compilare CCNL principale</v>
      </c>
      <c r="M19" s="371"/>
      <c r="N19" s="48">
        <f>IF(NOT(J19=""),VLOOKUP(J19,ccnl!C2:E82,3,FALSE),"0")</f>
        <v>0</v>
      </c>
      <c r="O19" s="48"/>
      <c r="P19" s="448"/>
      <c r="Q19" s="448"/>
      <c r="R19" s="448"/>
      <c r="S19" s="15"/>
      <c r="T19" s="7"/>
      <c r="U19" s="42"/>
      <c r="V19" s="42"/>
      <c r="W19" s="15"/>
      <c r="X19" s="15"/>
    </row>
    <row r="20" spans="1:24" ht="19.2" customHeight="1" x14ac:dyDescent="0.3">
      <c r="F20" s="301"/>
      <c r="G20" s="301"/>
      <c r="H20" s="301"/>
      <c r="I20" s="301"/>
      <c r="J20" s="301"/>
      <c r="K20" s="301"/>
      <c r="L20" s="326"/>
      <c r="M20" s="326"/>
      <c r="N20" s="13"/>
      <c r="O20" s="26"/>
      <c r="P20" s="7"/>
      <c r="Q20" s="7"/>
      <c r="R20" s="7"/>
      <c r="S20" s="7"/>
      <c r="T20" s="7"/>
      <c r="U20" s="7"/>
      <c r="V20" s="42"/>
      <c r="W20" s="15"/>
      <c r="X20" s="15"/>
    </row>
    <row r="21" spans="1:24" ht="19.2" customHeight="1" x14ac:dyDescent="0.3">
      <c r="A21" s="312" t="s">
        <v>782</v>
      </c>
      <c r="F21" s="312"/>
      <c r="G21" s="312"/>
      <c r="H21" s="312"/>
      <c r="J21" s="313">
        <v>1</v>
      </c>
      <c r="L21" s="371" t="str">
        <f>+IF(J21=1,"Compilare Ateco principale","")</f>
        <v>Compilare Ateco principale</v>
      </c>
      <c r="M21" s="371"/>
      <c r="N21" s="48">
        <f>IF(NOT(J21=""),VLOOKUP(J21,ateco2007_2digit!A2:C90,3,FALSE),"0")</f>
        <v>0</v>
      </c>
      <c r="R21" s="7"/>
      <c r="S21" s="26"/>
      <c r="T21" s="7"/>
      <c r="U21" s="42"/>
      <c r="V21" s="42"/>
      <c r="W21" s="15"/>
      <c r="X21" s="15"/>
    </row>
    <row r="22" spans="1:24" ht="14.4" x14ac:dyDescent="0.3">
      <c r="R22" s="7"/>
      <c r="S22" s="26"/>
      <c r="T22" s="7"/>
      <c r="U22" s="42"/>
      <c r="V22" s="42"/>
      <c r="W22" s="15"/>
      <c r="X22" s="15"/>
    </row>
    <row r="23" spans="1:24" s="26" customFormat="1" ht="18" customHeight="1" x14ac:dyDescent="0.3">
      <c r="A23" s="449" t="s">
        <v>9</v>
      </c>
      <c r="B23" s="449"/>
      <c r="C23" s="449"/>
      <c r="D23" s="449"/>
      <c r="E23" s="449"/>
      <c r="F23" s="449"/>
      <c r="G23" s="13"/>
      <c r="H23" s="14" t="s">
        <v>10</v>
      </c>
      <c r="I23" s="267" t="b">
        <v>0</v>
      </c>
      <c r="J23" s="14" t="s">
        <v>11</v>
      </c>
      <c r="K23" s="267" t="b">
        <v>0</v>
      </c>
      <c r="L23" s="370" t="str">
        <f>IF(P23+Q23&gt;1,"Scegliere una sola opzione","")</f>
        <v/>
      </c>
      <c r="M23" s="370"/>
      <c r="N23" s="49" t="str">
        <f>+IF(I23=TRUE,"1","0")</f>
        <v>0</v>
      </c>
      <c r="O23" s="49" t="str">
        <f>+IF(K23=TRUE,"1","0")</f>
        <v>0</v>
      </c>
      <c r="P23" s="176">
        <f>N23*1</f>
        <v>0</v>
      </c>
      <c r="Q23" s="176">
        <f>O23*1</f>
        <v>0</v>
      </c>
      <c r="R23" s="7"/>
      <c r="T23" s="7"/>
      <c r="U23" s="7"/>
      <c r="V23" s="7"/>
      <c r="W23" s="7"/>
      <c r="X23" s="7"/>
    </row>
    <row r="24" spans="1:24" s="26" customFormat="1" ht="18" customHeight="1" x14ac:dyDescent="0.3">
      <c r="L24" s="328"/>
      <c r="M24" s="328"/>
      <c r="N24" s="13"/>
      <c r="R24" s="8"/>
    </row>
    <row r="25" spans="1:24" ht="14.4" x14ac:dyDescent="0.3">
      <c r="A25" s="299" t="s">
        <v>12</v>
      </c>
      <c r="B25" s="299"/>
      <c r="C25" s="299"/>
      <c r="D25" s="299"/>
      <c r="E25" s="299"/>
      <c r="F25" s="299"/>
      <c r="G25" s="299"/>
      <c r="H25" s="299"/>
      <c r="I25" s="8"/>
      <c r="J25" s="13"/>
      <c r="K25" s="13"/>
      <c r="L25" s="329" t="str">
        <f>IF(NOT(N27="1"),IF(NOT(N29="1"),"Compilare A.6",""),IF(NOT(N29="1"),"","Attenzione compilare solo un'opzione!"))</f>
        <v>Compilare A.6</v>
      </c>
      <c r="M25" s="329"/>
      <c r="N25" s="13"/>
      <c r="O25" s="26"/>
      <c r="P25" s="8"/>
      <c r="Q25" s="8"/>
    </row>
    <row r="26" spans="1:24" ht="14.4" x14ac:dyDescent="0.3">
      <c r="A26" s="13"/>
      <c r="B26" s="13"/>
      <c r="C26" s="13"/>
      <c r="D26" s="13"/>
      <c r="E26" s="13"/>
      <c r="F26" s="13"/>
      <c r="G26" s="13"/>
      <c r="H26" s="13"/>
      <c r="I26" s="8"/>
      <c r="J26" s="13"/>
      <c r="K26" s="13"/>
      <c r="M26" s="330"/>
      <c r="Q26" s="174"/>
    </row>
    <row r="27" spans="1:24" ht="14.4" x14ac:dyDescent="0.3">
      <c r="B27" s="156" t="s">
        <v>13</v>
      </c>
      <c r="C27" s="156"/>
      <c r="D27" s="156"/>
      <c r="E27" s="268" t="b">
        <v>0</v>
      </c>
      <c r="H27" s="13" t="s">
        <v>14</v>
      </c>
      <c r="I27" s="269"/>
      <c r="J27" s="270"/>
      <c r="K27" s="268">
        <v>1</v>
      </c>
      <c r="L27" s="330" t="str">
        <f>IF(N27="1",IF(O27&gt;"0","","Scegliere Provincia sede principale"),IF(O27&gt;"0","Attenzione A.6!",""))</f>
        <v/>
      </c>
      <c r="M27" s="318"/>
      <c r="N27" s="50" t="str">
        <f>+IF(E27=TRUE,"1","0")</f>
        <v>0</v>
      </c>
      <c r="O27" s="50">
        <f>+IF(NOT(K27=""),VLOOKUP(K27,provincia!A1:C112,3,FALSE),"0")</f>
        <v>0</v>
      </c>
      <c r="P27" s="173">
        <f>N27*1</f>
        <v>0</v>
      </c>
      <c r="Q27" s="174"/>
    </row>
    <row r="28" spans="1:24" ht="14.4" x14ac:dyDescent="0.3">
      <c r="B28" s="13"/>
      <c r="C28" s="13"/>
      <c r="D28" s="13"/>
      <c r="E28" s="17"/>
      <c r="H28" s="13"/>
      <c r="K28" s="17"/>
      <c r="M28" s="330"/>
      <c r="N28" s="13"/>
      <c r="O28" s="13"/>
      <c r="P28" s="175"/>
      <c r="Q28" s="174"/>
    </row>
    <row r="29" spans="1:24" ht="14.4" x14ac:dyDescent="0.3">
      <c r="B29" s="156" t="s">
        <v>15</v>
      </c>
      <c r="C29" s="156"/>
      <c r="D29" s="13"/>
      <c r="E29" s="267" t="b">
        <v>0</v>
      </c>
      <c r="H29" s="51" t="s">
        <v>14</v>
      </c>
      <c r="I29" s="269"/>
      <c r="J29" s="270"/>
      <c r="K29" s="268">
        <v>1</v>
      </c>
      <c r="L29" s="330" t="str">
        <f>IF(N29="1",IF(O29&gt;"0","","Scegliere Provincia unità locale"),IF(O29&gt;"0","Attenzione A.6!",""))</f>
        <v/>
      </c>
      <c r="N29" s="50" t="str">
        <f>+IF(E29=TRUE,"1","0")</f>
        <v>0</v>
      </c>
      <c r="O29" s="50">
        <f>IF(NOT(K29=""),VLOOKUP(K29,provincia!A1:C112,3,FALSE),"0")</f>
        <v>0</v>
      </c>
      <c r="P29" s="173">
        <f>N29*1</f>
        <v>0</v>
      </c>
      <c r="Q29" s="174"/>
    </row>
    <row r="30" spans="1:24" ht="14.4" x14ac:dyDescent="0.3">
      <c r="P30" s="174"/>
      <c r="Q30" s="174"/>
    </row>
    <row r="31" spans="1:24" ht="15.6" x14ac:dyDescent="0.3">
      <c r="A31" s="299" t="s">
        <v>680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P31" s="300"/>
    </row>
    <row r="32" spans="1:24" s="160" customFormat="1" ht="18.75" customHeight="1" x14ac:dyDescent="0.3">
      <c r="A32" s="218" t="s">
        <v>647</v>
      </c>
      <c r="B32" s="155"/>
      <c r="C32" s="158"/>
      <c r="D32" s="158"/>
      <c r="E32" s="158"/>
      <c r="F32" s="158"/>
      <c r="G32" s="158"/>
      <c r="H32" s="155"/>
      <c r="I32" s="158"/>
      <c r="J32" s="155"/>
      <c r="K32" s="155"/>
      <c r="L32" s="327"/>
      <c r="M32" s="331"/>
      <c r="N32" s="16"/>
      <c r="O32" s="16"/>
      <c r="P32" s="300"/>
      <c r="Q32" s="16"/>
      <c r="R32" s="185"/>
    </row>
    <row r="33" spans="1:18" s="160" customFormat="1" ht="18" customHeight="1" x14ac:dyDescent="0.3">
      <c r="H33" s="207" t="s">
        <v>681</v>
      </c>
      <c r="I33" s="207"/>
      <c r="J33" s="208"/>
      <c r="K33" s="271" t="b">
        <v>0</v>
      </c>
      <c r="L33" s="434" t="str">
        <f>IF(P33+P34+P35+P36&gt;1,"Scegliere una sola opzione","")</f>
        <v/>
      </c>
      <c r="M33" s="332"/>
      <c r="N33" s="49" t="str">
        <f>+IF(K33=TRUE,"1","0")</f>
        <v>0</v>
      </c>
      <c r="O33" s="161"/>
      <c r="P33" s="179">
        <f>N33*1</f>
        <v>0</v>
      </c>
      <c r="Q33" s="161"/>
      <c r="R33" s="185"/>
    </row>
    <row r="34" spans="1:18" ht="18" customHeight="1" x14ac:dyDescent="0.3">
      <c r="A34" s="160"/>
      <c r="B34" s="160"/>
      <c r="C34" s="160"/>
      <c r="D34" s="160"/>
      <c r="E34" s="160"/>
      <c r="F34" s="160"/>
      <c r="G34" s="160"/>
      <c r="H34" s="209" t="s">
        <v>682</v>
      </c>
      <c r="I34" s="209"/>
      <c r="J34" s="210"/>
      <c r="K34" s="271" t="b">
        <v>0</v>
      </c>
      <c r="L34" s="434"/>
      <c r="M34" s="333"/>
      <c r="N34" s="49" t="str">
        <f>+IF(K34=TRUE,"1","0")</f>
        <v>0</v>
      </c>
      <c r="O34" s="161"/>
      <c r="P34" s="179">
        <f>N34*1</f>
        <v>0</v>
      </c>
      <c r="Q34" s="161"/>
    </row>
    <row r="35" spans="1:18" ht="18" customHeight="1" x14ac:dyDescent="0.3">
      <c r="H35" s="211" t="s">
        <v>683</v>
      </c>
      <c r="I35" s="212"/>
      <c r="J35" s="212"/>
      <c r="K35" s="271" t="b">
        <v>0</v>
      </c>
      <c r="L35" s="434"/>
      <c r="M35" s="333"/>
      <c r="N35" s="49" t="str">
        <f>+IF(K35=TRUE,"1","0")</f>
        <v>0</v>
      </c>
      <c r="P35" s="178">
        <f t="shared" ref="P35:P36" si="0">N35*1</f>
        <v>0</v>
      </c>
    </row>
    <row r="36" spans="1:18" ht="18" customHeight="1" x14ac:dyDescent="0.3">
      <c r="H36" s="211" t="s">
        <v>598</v>
      </c>
      <c r="I36" s="212"/>
      <c r="J36" s="212"/>
      <c r="K36" s="271" t="b">
        <v>0</v>
      </c>
      <c r="L36" s="434"/>
      <c r="M36" s="333"/>
      <c r="N36" s="49" t="str">
        <f>+IF(K36=TRUE,"1","0")</f>
        <v>0</v>
      </c>
      <c r="P36" s="178">
        <f t="shared" si="0"/>
        <v>0</v>
      </c>
    </row>
    <row r="37" spans="1:18" s="26" customFormat="1" ht="17.399999999999999" x14ac:dyDescent="0.3">
      <c r="A37" s="463"/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330"/>
      <c r="M37" s="334"/>
      <c r="N37" s="3"/>
      <c r="O37" s="47"/>
      <c r="R37" s="7"/>
    </row>
    <row r="38" spans="1:18" s="53" customFormat="1" ht="36" customHeight="1" x14ac:dyDescent="0.3">
      <c r="A38" s="464" t="s">
        <v>16</v>
      </c>
      <c r="B38" s="464"/>
      <c r="C38" s="464"/>
      <c r="D38" s="464"/>
      <c r="E38" s="464"/>
      <c r="F38" s="464"/>
      <c r="G38" s="464"/>
      <c r="H38" s="464"/>
      <c r="I38" s="464"/>
      <c r="J38" s="464"/>
      <c r="K38" s="464"/>
      <c r="L38" s="335"/>
      <c r="M38" s="335"/>
      <c r="N38" s="52"/>
      <c r="R38" s="54"/>
    </row>
    <row r="39" spans="1:18" s="26" customFormat="1" ht="18" customHeight="1" x14ac:dyDescent="0.3">
      <c r="A39" s="3"/>
      <c r="B39" s="3"/>
      <c r="C39" s="3"/>
      <c r="D39" s="3"/>
      <c r="E39" s="3"/>
      <c r="F39" s="3"/>
      <c r="G39" s="3"/>
      <c r="H39" s="3"/>
      <c r="I39" s="8"/>
      <c r="J39" s="3"/>
      <c r="K39" s="3"/>
      <c r="L39" s="318"/>
      <c r="M39" s="318"/>
      <c r="N39" s="3"/>
      <c r="O39" s="47"/>
      <c r="R39" s="7"/>
    </row>
    <row r="40" spans="1:18" s="26" customFormat="1" ht="18" customHeight="1" x14ac:dyDescent="0.3">
      <c r="A40" s="465" t="s">
        <v>17</v>
      </c>
      <c r="B40" s="465"/>
      <c r="C40" s="465"/>
      <c r="D40" s="465"/>
      <c r="E40" s="465"/>
      <c r="F40" s="465"/>
      <c r="G40" s="465"/>
      <c r="H40" s="465"/>
      <c r="I40" s="465"/>
      <c r="J40" s="465"/>
      <c r="K40" s="465"/>
      <c r="L40" s="318"/>
      <c r="M40" s="318"/>
      <c r="N40" s="13"/>
      <c r="R40" s="7"/>
    </row>
    <row r="41" spans="1:18" s="26" customFormat="1" ht="18" customHeight="1" x14ac:dyDescent="0.3">
      <c r="A41" s="3"/>
      <c r="B41" s="3"/>
      <c r="C41" s="3"/>
      <c r="D41" s="3"/>
      <c r="E41" s="3"/>
      <c r="F41" s="3"/>
      <c r="G41" s="3"/>
      <c r="H41" s="3"/>
      <c r="I41" s="8"/>
      <c r="J41" s="3"/>
      <c r="K41" s="3"/>
      <c r="L41" s="318"/>
      <c r="M41" s="318"/>
      <c r="N41" s="3"/>
      <c r="O41" s="47"/>
      <c r="R41" s="7"/>
    </row>
    <row r="42" spans="1:18" s="26" customFormat="1" ht="18" customHeight="1" x14ac:dyDescent="0.3">
      <c r="A42" s="458"/>
      <c r="B42" s="458"/>
      <c r="C42" s="458"/>
      <c r="D42" s="459" t="s">
        <v>579</v>
      </c>
      <c r="E42" s="459"/>
      <c r="F42" s="459"/>
      <c r="G42" s="459"/>
      <c r="H42" s="459" t="s">
        <v>588</v>
      </c>
      <c r="I42" s="459" t="b">
        <v>0</v>
      </c>
      <c r="J42" s="459"/>
      <c r="K42" s="459" t="b">
        <v>1</v>
      </c>
      <c r="L42" s="318"/>
      <c r="M42" s="318"/>
      <c r="N42" s="13"/>
      <c r="R42" s="7"/>
    </row>
    <row r="43" spans="1:18" s="26" customFormat="1" ht="18" customHeight="1" x14ac:dyDescent="0.3">
      <c r="A43" s="458"/>
      <c r="B43" s="458"/>
      <c r="C43" s="458"/>
      <c r="D43" s="460" t="s">
        <v>18</v>
      </c>
      <c r="E43" s="461"/>
      <c r="F43" s="462" t="s">
        <v>19</v>
      </c>
      <c r="G43" s="462"/>
      <c r="H43" s="460" t="s">
        <v>18</v>
      </c>
      <c r="I43" s="461"/>
      <c r="J43" s="462" t="s">
        <v>19</v>
      </c>
      <c r="K43" s="462"/>
      <c r="L43" s="318"/>
      <c r="M43" s="318"/>
      <c r="N43" s="13"/>
      <c r="R43" s="7"/>
    </row>
    <row r="44" spans="1:18" s="26" customFormat="1" ht="18" customHeight="1" x14ac:dyDescent="0.3">
      <c r="A44" s="492" t="s">
        <v>20</v>
      </c>
      <c r="B44" s="492"/>
      <c r="C44" s="492"/>
      <c r="D44" s="452"/>
      <c r="E44" s="453"/>
      <c r="F44" s="454"/>
      <c r="G44" s="454"/>
      <c r="H44" s="455"/>
      <c r="I44" s="456"/>
      <c r="J44" s="457"/>
      <c r="K44" s="457"/>
      <c r="L44" s="318"/>
      <c r="M44" s="318"/>
      <c r="N44" s="13"/>
      <c r="R44" s="7"/>
    </row>
    <row r="45" spans="1:18" s="26" customFormat="1" ht="18" customHeight="1" x14ac:dyDescent="0.3">
      <c r="A45" s="491" t="s">
        <v>21</v>
      </c>
      <c r="B45" s="491"/>
      <c r="C45" s="491"/>
      <c r="D45" s="488"/>
      <c r="E45" s="489"/>
      <c r="F45" s="490"/>
      <c r="G45" s="490"/>
      <c r="H45" s="488"/>
      <c r="I45" s="489"/>
      <c r="J45" s="490"/>
      <c r="K45" s="490"/>
      <c r="L45" s="336"/>
      <c r="M45" s="336"/>
      <c r="N45" s="13"/>
      <c r="R45" s="7"/>
    </row>
    <row r="46" spans="1:18" s="26" customFormat="1" ht="18" customHeight="1" x14ac:dyDescent="0.3">
      <c r="A46" s="493" t="s">
        <v>584</v>
      </c>
      <c r="B46" s="493"/>
      <c r="C46" s="493"/>
      <c r="D46" s="480">
        <f>+SUM(D44:E45)</f>
        <v>0</v>
      </c>
      <c r="E46" s="481"/>
      <c r="F46" s="494">
        <f>+SUM(F44:G45)</f>
        <v>0</v>
      </c>
      <c r="G46" s="495"/>
      <c r="H46" s="480">
        <f>+SUM(H44:I45)</f>
        <v>0</v>
      </c>
      <c r="I46" s="481"/>
      <c r="J46" s="494">
        <f>+SUM(J44:K45)</f>
        <v>0</v>
      </c>
      <c r="K46" s="495"/>
      <c r="L46" s="336"/>
      <c r="M46" s="336"/>
      <c r="N46" s="13"/>
      <c r="R46" s="7"/>
    </row>
    <row r="47" spans="1:18" s="26" customFormat="1" ht="18" customHeight="1" x14ac:dyDescent="0.3">
      <c r="A47" s="503" t="s">
        <v>22</v>
      </c>
      <c r="B47" s="503"/>
      <c r="C47" s="503"/>
      <c r="D47" s="477"/>
      <c r="E47" s="478"/>
      <c r="F47" s="479"/>
      <c r="G47" s="479"/>
      <c r="H47" s="477"/>
      <c r="I47" s="478"/>
      <c r="J47" s="479"/>
      <c r="K47" s="479"/>
      <c r="L47" s="336"/>
      <c r="M47" s="336"/>
      <c r="N47" s="13"/>
      <c r="R47" s="7"/>
    </row>
    <row r="48" spans="1:18" s="26" customFormat="1" ht="18" customHeight="1" x14ac:dyDescent="0.3">
      <c r="A48" s="496" t="s">
        <v>23</v>
      </c>
      <c r="B48" s="496"/>
      <c r="C48" s="496"/>
      <c r="D48" s="477"/>
      <c r="E48" s="478"/>
      <c r="F48" s="479"/>
      <c r="G48" s="479"/>
      <c r="H48" s="477"/>
      <c r="I48" s="478"/>
      <c r="J48" s="479"/>
      <c r="K48" s="479"/>
      <c r="L48" s="336"/>
      <c r="M48" s="336"/>
      <c r="N48" s="13"/>
      <c r="R48" s="7"/>
    </row>
    <row r="49" spans="1:26" s="26" customFormat="1" ht="18" customHeight="1" x14ac:dyDescent="0.3">
      <c r="A49" s="468" t="s">
        <v>24</v>
      </c>
      <c r="B49" s="468"/>
      <c r="C49" s="468"/>
      <c r="D49" s="469"/>
      <c r="E49" s="470"/>
      <c r="F49" s="472"/>
      <c r="G49" s="472"/>
      <c r="H49" s="469"/>
      <c r="I49" s="470"/>
      <c r="J49" s="472"/>
      <c r="K49" s="472"/>
      <c r="L49" s="371"/>
      <c r="M49" s="371"/>
      <c r="N49" s="13"/>
      <c r="R49" s="7"/>
    </row>
    <row r="50" spans="1:26" s="26" customFormat="1" ht="18" customHeight="1" x14ac:dyDescent="0.3">
      <c r="A50" s="467" t="s">
        <v>586</v>
      </c>
      <c r="B50" s="467"/>
      <c r="C50" s="467"/>
      <c r="D50" s="475">
        <f>D46+SUM(D47:E49)</f>
        <v>0</v>
      </c>
      <c r="E50" s="476"/>
      <c r="F50" s="473">
        <f>F46+SUM(F47:G49)</f>
        <v>0</v>
      </c>
      <c r="G50" s="474"/>
      <c r="H50" s="475">
        <f>H46+SUM(H47:I49)</f>
        <v>0</v>
      </c>
      <c r="I50" s="476"/>
      <c r="J50" s="473">
        <f>J46+SUM(J47:K49)</f>
        <v>0</v>
      </c>
      <c r="K50" s="474"/>
      <c r="L50" s="373"/>
      <c r="M50" s="373"/>
      <c r="N50" s="13"/>
      <c r="R50" s="7"/>
    </row>
    <row r="51" spans="1:26" s="26" customFormat="1" ht="18" customHeight="1" x14ac:dyDescent="0.3">
      <c r="A51" s="3"/>
      <c r="B51" s="3"/>
      <c r="C51" s="3"/>
      <c r="D51" s="3"/>
      <c r="E51" s="3"/>
      <c r="F51" s="3"/>
      <c r="G51" s="3"/>
      <c r="H51" s="3"/>
      <c r="I51" s="8"/>
      <c r="J51" s="3"/>
      <c r="K51" s="3"/>
      <c r="L51" s="319"/>
      <c r="M51" s="319"/>
      <c r="N51" s="3"/>
      <c r="O51" s="47"/>
      <c r="R51" s="7"/>
    </row>
    <row r="52" spans="1:26" s="26" customFormat="1" ht="18" customHeight="1" x14ac:dyDescent="0.3">
      <c r="A52" s="3"/>
      <c r="B52" s="3"/>
      <c r="C52" s="3"/>
      <c r="D52" s="3"/>
      <c r="E52" s="3"/>
      <c r="F52" s="3"/>
      <c r="G52" s="3"/>
      <c r="H52" s="3"/>
      <c r="I52" s="8"/>
      <c r="J52" s="3"/>
      <c r="K52" s="3"/>
      <c r="L52" s="318"/>
      <c r="M52" s="318"/>
      <c r="N52" s="3"/>
      <c r="O52" s="47"/>
      <c r="R52" s="7"/>
    </row>
    <row r="53" spans="1:26" s="26" customFormat="1" ht="18" customHeight="1" x14ac:dyDescent="0.3">
      <c r="A53" s="465"/>
      <c r="B53" s="465"/>
      <c r="C53" s="465"/>
      <c r="D53" s="465"/>
      <c r="E53" s="465"/>
      <c r="F53" s="465"/>
      <c r="G53" s="465"/>
      <c r="H53" s="465"/>
      <c r="I53" s="465"/>
      <c r="J53" s="465"/>
      <c r="K53" s="465"/>
      <c r="L53" s="318"/>
      <c r="M53" s="318"/>
      <c r="N53" s="3"/>
      <c r="O53" s="47"/>
      <c r="R53" s="7"/>
    </row>
    <row r="54" spans="1:26" s="26" customFormat="1" ht="18" customHeight="1" x14ac:dyDescent="0.3">
      <c r="A54" s="465" t="s">
        <v>583</v>
      </c>
      <c r="B54" s="465"/>
      <c r="C54" s="465"/>
      <c r="D54" s="465"/>
      <c r="E54" s="465"/>
      <c r="F54" s="465"/>
      <c r="G54" s="465"/>
      <c r="H54" s="465"/>
      <c r="I54" s="465"/>
      <c r="J54" s="465"/>
      <c r="K54" s="465"/>
      <c r="L54" s="318"/>
      <c r="M54" s="318"/>
      <c r="N54" s="3"/>
      <c r="O54" s="47"/>
      <c r="R54" s="7"/>
    </row>
    <row r="55" spans="1:26" s="26" customFormat="1" ht="18" customHeight="1" x14ac:dyDescent="0.3">
      <c r="A55" s="3"/>
      <c r="B55" s="3"/>
      <c r="C55" s="3"/>
      <c r="D55" s="3"/>
      <c r="E55" s="3"/>
      <c r="F55" s="3"/>
      <c r="G55" s="3"/>
      <c r="H55" s="3"/>
      <c r="I55" s="8"/>
      <c r="J55" s="3"/>
      <c r="K55" s="3"/>
      <c r="L55" s="318"/>
      <c r="M55" s="318"/>
      <c r="N55" s="3"/>
      <c r="O55" s="47"/>
      <c r="R55" s="7"/>
    </row>
    <row r="56" spans="1:26" s="26" customFormat="1" ht="22.5" customHeight="1" x14ac:dyDescent="0.3">
      <c r="A56" s="471" t="s">
        <v>585</v>
      </c>
      <c r="B56" s="471"/>
      <c r="C56" s="471"/>
      <c r="D56" s="459" t="s">
        <v>579</v>
      </c>
      <c r="E56" s="459"/>
      <c r="F56" s="459"/>
      <c r="G56" s="459"/>
      <c r="H56" s="459" t="s">
        <v>588</v>
      </c>
      <c r="I56" s="459"/>
      <c r="J56" s="459"/>
      <c r="K56" s="459"/>
      <c r="L56" s="318"/>
      <c r="M56" s="318"/>
      <c r="N56" s="13"/>
      <c r="R56" s="7"/>
    </row>
    <row r="57" spans="1:26" s="26" customFormat="1" ht="42.6" customHeight="1" x14ac:dyDescent="0.3">
      <c r="A57" s="471"/>
      <c r="B57" s="471"/>
      <c r="C57" s="471"/>
      <c r="D57" s="231" t="s">
        <v>18</v>
      </c>
      <c r="E57" s="18" t="s">
        <v>25</v>
      </c>
      <c r="F57" s="44" t="s">
        <v>19</v>
      </c>
      <c r="G57" s="19" t="s">
        <v>25</v>
      </c>
      <c r="H57" s="20" t="s">
        <v>18</v>
      </c>
      <c r="I57" s="18" t="s">
        <v>25</v>
      </c>
      <c r="J57" s="44" t="s">
        <v>19</v>
      </c>
      <c r="K57" s="21" t="s">
        <v>25</v>
      </c>
      <c r="L57" s="318"/>
      <c r="M57" s="318"/>
      <c r="N57" s="13"/>
      <c r="R57" s="7"/>
    </row>
    <row r="58" spans="1:26" s="26" customFormat="1" ht="18" customHeight="1" x14ac:dyDescent="0.3">
      <c r="A58" s="22" t="s">
        <v>26</v>
      </c>
      <c r="B58" s="22"/>
      <c r="C58" s="23"/>
      <c r="D58" s="272"/>
      <c r="E58" s="272"/>
      <c r="F58" s="272"/>
      <c r="G58" s="273"/>
      <c r="H58" s="274"/>
      <c r="I58" s="272"/>
      <c r="J58" s="272"/>
      <c r="K58" s="275"/>
      <c r="L58" s="330" t="str">
        <f>IF(D46&gt;0,IF(D63&gt;0,IF(AND(D46=D63,D45=E63),"","Attenzione Maschi 2019 in B.1!"),"Compilare Maschi 2019 in B.2"),IF(AND(D46=D63,D45=E63),"","Attenzione Maschi 2019 in B.1!"))</f>
        <v/>
      </c>
      <c r="M58" s="334"/>
      <c r="N58" s="13"/>
      <c r="R58" s="7"/>
    </row>
    <row r="59" spans="1:26" s="26" customFormat="1" ht="18" customHeight="1" x14ac:dyDescent="0.3">
      <c r="A59" s="22" t="s">
        <v>27</v>
      </c>
      <c r="B59" s="22"/>
      <c r="C59" s="23"/>
      <c r="D59" s="272"/>
      <c r="E59" s="272"/>
      <c r="F59" s="272"/>
      <c r="G59" s="273"/>
      <c r="H59" s="274"/>
      <c r="I59" s="272"/>
      <c r="J59" s="272"/>
      <c r="K59" s="275"/>
      <c r="L59" s="369" t="str">
        <f>IF(F46&gt;0, IF(F63&gt;0,IF(AND(F46=F63,F45=G63),"","Attenzione Femmine 2019 in B.1!"),"Compilare Femmine 2018 in B.2"),IF(AND(F46=F63,F45=G63),"","Attenzione Femmine 2019 in B.1!"))</f>
        <v/>
      </c>
      <c r="M59" s="369"/>
      <c r="N59" s="13"/>
      <c r="R59" s="7"/>
    </row>
    <row r="60" spans="1:26" s="26" customFormat="1" ht="18" customHeight="1" x14ac:dyDescent="0.3">
      <c r="A60" s="22" t="s">
        <v>28</v>
      </c>
      <c r="B60" s="22"/>
      <c r="C60" s="23"/>
      <c r="D60" s="272"/>
      <c r="E60" s="272"/>
      <c r="F60" s="272"/>
      <c r="G60" s="273"/>
      <c r="H60" s="274"/>
      <c r="I60" s="272"/>
      <c r="J60" s="272"/>
      <c r="K60" s="275"/>
      <c r="L60" s="369" t="str">
        <f>IF((D45+F45)&gt;0,IF((E63+G63)&gt;0,IF((E63+G63)=(D45+F45),"","Attenzione part-time 2019 in B.2!"),"Compilare part-time 2019 in B.2"),IF((E63+G63)=(D45+F45),"","Attenzione part-time 2019 in B.2!"))</f>
        <v/>
      </c>
      <c r="M60" s="369"/>
      <c r="N60" s="13"/>
      <c r="R60" s="7"/>
    </row>
    <row r="61" spans="1:26" s="26" customFormat="1" ht="18" customHeight="1" x14ac:dyDescent="0.3">
      <c r="A61" s="22" t="s">
        <v>29</v>
      </c>
      <c r="B61" s="22"/>
      <c r="C61" s="23"/>
      <c r="D61" s="272"/>
      <c r="E61" s="272"/>
      <c r="F61" s="272"/>
      <c r="G61" s="273"/>
      <c r="H61" s="274"/>
      <c r="I61" s="272"/>
      <c r="J61" s="272"/>
      <c r="K61" s="275"/>
      <c r="L61" s="369" t="str">
        <f>IF(H46&gt;0, IF(H63&gt;0,IF(AND(H46=H63,H45=I63),"","Attenzione Maschi 2020 in B.1!"),"Compilare Maschi 2020 in B.2"),IF(AND(H46=H63,H45=I63),"","Attenzione Maschi 2020 in B.1!"))</f>
        <v/>
      </c>
      <c r="M61" s="369"/>
      <c r="N61" s="230"/>
      <c r="O61" s="230"/>
      <c r="P61" s="230"/>
      <c r="Q61" s="230"/>
      <c r="R61" s="230"/>
      <c r="S61" s="230"/>
      <c r="T61" s="230"/>
      <c r="U61" s="230"/>
      <c r="V61" s="7"/>
      <c r="W61" s="7"/>
      <c r="X61" s="7"/>
      <c r="Y61" s="7"/>
      <c r="Z61" s="7"/>
    </row>
    <row r="62" spans="1:26" s="26" customFormat="1" ht="18" customHeight="1" x14ac:dyDescent="0.3">
      <c r="A62" s="22" t="s">
        <v>30</v>
      </c>
      <c r="B62" s="22"/>
      <c r="C62" s="23"/>
      <c r="D62" s="272"/>
      <c r="E62" s="272"/>
      <c r="F62" s="272"/>
      <c r="G62" s="273"/>
      <c r="H62" s="274"/>
      <c r="I62" s="272"/>
      <c r="J62" s="272"/>
      <c r="K62" s="275"/>
      <c r="L62" s="369" t="str">
        <f>IF(J46&gt;0, IF(J63&gt;0,IF(AND(J46=J63,J45=K63),"","Attenzione Femmine 2020 in B.1!"),"Compilare Femmine 2020 in B.2"),IF(AND(J46=J63,J45=K63),"","Attenzione Femmine 2020 in B.1!"))</f>
        <v/>
      </c>
      <c r="M62" s="369"/>
      <c r="N62" s="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s="26" customFormat="1" ht="18" customHeight="1" x14ac:dyDescent="0.3">
      <c r="A63" s="493" t="s">
        <v>584</v>
      </c>
      <c r="B63" s="493"/>
      <c r="C63" s="493"/>
      <c r="D63" s="55">
        <f t="shared" ref="D63:J63" si="1">+SUM(D58:D62)</f>
        <v>0</v>
      </c>
      <c r="E63" s="24">
        <f t="shared" si="1"/>
        <v>0</v>
      </c>
      <c r="F63" s="55">
        <f t="shared" si="1"/>
        <v>0</v>
      </c>
      <c r="G63" s="24">
        <f t="shared" si="1"/>
        <v>0</v>
      </c>
      <c r="H63" s="55">
        <f t="shared" si="1"/>
        <v>0</v>
      </c>
      <c r="I63" s="24">
        <f>+SUM(I58:I62)</f>
        <v>0</v>
      </c>
      <c r="J63" s="55">
        <f t="shared" si="1"/>
        <v>0</v>
      </c>
      <c r="K63" s="25">
        <f>+SUM(K58:K62)</f>
        <v>0</v>
      </c>
      <c r="L63" s="369" t="str">
        <f>IF((H45+J45)&gt;0,IF((I63+K63)&gt;0,IF((I63+K63)=(H45+J45),"","Attenzione part-time 2020 in B.2!"),"Compilare part-time 2020 in B.2"),IF((I63+K63)=(H45+J45),"","Attenzione part-time 2020 in B.2!"))</f>
        <v/>
      </c>
      <c r="M63" s="369"/>
      <c r="N63" s="8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3.4" customHeight="1" x14ac:dyDescent="0.3"/>
    <row r="65" spans="1:20" s="56" customFormat="1" ht="23.4" customHeight="1" x14ac:dyDescent="0.3">
      <c r="I65" s="57"/>
      <c r="L65" s="327"/>
      <c r="M65" s="327"/>
      <c r="N65" s="58"/>
      <c r="O65" s="58"/>
      <c r="P65" s="58"/>
      <c r="Q65" s="58"/>
      <c r="R65" s="59"/>
    </row>
    <row r="66" spans="1:20" s="62" customFormat="1" ht="18" customHeight="1" x14ac:dyDescent="0.3">
      <c r="A66" s="465" t="s">
        <v>606</v>
      </c>
      <c r="B66" s="465"/>
      <c r="C66" s="465"/>
      <c r="D66" s="465"/>
      <c r="E66" s="465"/>
      <c r="F66" s="465"/>
      <c r="G66" s="465"/>
      <c r="H66" s="465"/>
      <c r="I66" s="465"/>
      <c r="J66" s="465"/>
      <c r="K66" s="465"/>
      <c r="L66" s="337"/>
      <c r="M66" s="318"/>
      <c r="N66" s="60"/>
      <c r="O66" s="61"/>
      <c r="R66" s="63"/>
    </row>
    <row r="67" spans="1:20" s="56" customFormat="1" ht="25.95" customHeight="1" x14ac:dyDescent="0.3">
      <c r="B67" s="159" t="s">
        <v>576</v>
      </c>
      <c r="C67" s="160"/>
      <c r="D67" s="160"/>
      <c r="E67" s="160"/>
      <c r="F67" s="160"/>
      <c r="G67" s="160"/>
      <c r="H67" s="160"/>
      <c r="I67" s="506"/>
      <c r="J67" s="507"/>
      <c r="K67" s="65"/>
      <c r="L67" s="327"/>
      <c r="M67" s="327"/>
      <c r="N67" s="58"/>
      <c r="O67" s="58"/>
      <c r="P67" s="58"/>
      <c r="Q67" s="58"/>
      <c r="R67" s="59"/>
    </row>
    <row r="68" spans="1:20" s="56" customFormat="1" ht="7.2" customHeight="1" x14ac:dyDescent="0.3">
      <c r="B68" s="159"/>
      <c r="C68" s="160"/>
      <c r="D68" s="160"/>
      <c r="E68" s="160"/>
      <c r="F68" s="160"/>
      <c r="G68" s="160"/>
      <c r="H68" s="160"/>
      <c r="I68" s="200"/>
      <c r="J68" s="200"/>
      <c r="K68" s="65"/>
      <c r="L68" s="338"/>
      <c r="M68" s="338"/>
      <c r="N68" s="58"/>
      <c r="O68" s="58"/>
      <c r="P68" s="58"/>
      <c r="Q68" s="58"/>
      <c r="R68" s="59"/>
    </row>
    <row r="69" spans="1:20" s="56" customFormat="1" ht="21.6" customHeight="1" x14ac:dyDescent="0.3">
      <c r="B69" s="159" t="s">
        <v>604</v>
      </c>
      <c r="C69" s="161"/>
      <c r="D69" s="161"/>
      <c r="E69" s="161"/>
      <c r="F69" s="161"/>
      <c r="G69" s="161"/>
      <c r="H69" s="161"/>
      <c r="I69" s="506"/>
      <c r="J69" s="507"/>
      <c r="L69" s="371" t="str">
        <f>IF((I67+I69)&gt;0, IF((H50+J50-D50-F50)=(I67-I69),"","Attenzione: dati non coerenti con B.1"),"")</f>
        <v/>
      </c>
      <c r="M69" s="371"/>
      <c r="N69" s="58"/>
      <c r="P69" s="58"/>
      <c r="Q69" s="58"/>
      <c r="R69" s="59"/>
    </row>
    <row r="70" spans="1:20" s="56" customFormat="1" ht="6" customHeight="1" x14ac:dyDescent="0.3">
      <c r="B70" s="159"/>
      <c r="C70" s="161"/>
      <c r="D70" s="161"/>
      <c r="E70" s="161"/>
      <c r="F70" s="161"/>
      <c r="G70" s="161"/>
      <c r="H70" s="161"/>
      <c r="I70" s="201"/>
      <c r="J70" s="200"/>
      <c r="L70" s="339"/>
      <c r="M70" s="339"/>
      <c r="N70" s="58"/>
      <c r="P70" s="58"/>
      <c r="Q70" s="58"/>
      <c r="R70" s="59"/>
    </row>
    <row r="71" spans="1:20" s="56" customFormat="1" ht="21" customHeight="1" x14ac:dyDescent="0.3">
      <c r="B71" s="163" t="s">
        <v>601</v>
      </c>
      <c r="C71" s="164" t="s">
        <v>603</v>
      </c>
      <c r="D71" s="161"/>
      <c r="E71" s="161"/>
      <c r="F71" s="161"/>
      <c r="G71" s="161"/>
      <c r="H71" s="161"/>
      <c r="I71" s="504"/>
      <c r="J71" s="505"/>
      <c r="L71" s="372" t="str">
        <f>IF(OR(I67+I69&gt;0,I71+I72&gt;0), IF(AND(I71&lt;=I69,I72&lt;=I69,I71+I72&lt;=I69),"","Attenzione: dati non coerenti con dipendenti cessati!"),"")</f>
        <v/>
      </c>
      <c r="M71" s="372"/>
      <c r="N71" s="58"/>
      <c r="O71" s="240"/>
      <c r="P71" s="58"/>
      <c r="Q71" s="58"/>
      <c r="R71" s="59"/>
    </row>
    <row r="72" spans="1:20" s="56" customFormat="1" ht="21" customHeight="1" x14ac:dyDescent="0.3">
      <c r="B72" s="165"/>
      <c r="C72" s="164" t="s">
        <v>656</v>
      </c>
      <c r="D72" s="161"/>
      <c r="E72" s="161"/>
      <c r="F72" s="161"/>
      <c r="G72" s="161"/>
      <c r="H72" s="161"/>
      <c r="I72" s="504"/>
      <c r="J72" s="505"/>
      <c r="L72" s="372"/>
      <c r="M72" s="372"/>
      <c r="N72" s="58"/>
      <c r="O72" s="240"/>
      <c r="P72" s="58"/>
      <c r="Q72" s="58"/>
      <c r="R72" s="59"/>
    </row>
    <row r="73" spans="1:20" s="56" customFormat="1" ht="21" customHeight="1" x14ac:dyDescent="0.3">
      <c r="A73" s="206"/>
      <c r="B73" s="165"/>
      <c r="C73" s="213" t="s">
        <v>657</v>
      </c>
      <c r="D73" s="161"/>
      <c r="E73" s="161"/>
      <c r="F73" s="161"/>
      <c r="G73" s="161"/>
      <c r="H73" s="161"/>
      <c r="L73" s="372" t="str">
        <f>IF((I69+I71)&gt;0, IF(I73&lt;=I71,"","Attenzione: dati non coerenti con dipendenti cessati!"),"")</f>
        <v/>
      </c>
      <c r="M73" s="372"/>
      <c r="N73" s="58"/>
      <c r="O73" s="240"/>
      <c r="P73" s="58"/>
      <c r="Q73" s="58"/>
      <c r="R73" s="59"/>
    </row>
    <row r="74" spans="1:20" s="56" customFormat="1" ht="23.4" customHeight="1" x14ac:dyDescent="0.3">
      <c r="B74" s="64"/>
      <c r="C74" s="58"/>
      <c r="D74" s="58"/>
      <c r="E74" s="58"/>
      <c r="F74" s="58"/>
      <c r="G74" s="58"/>
      <c r="H74" s="58"/>
      <c r="I74" s="67"/>
      <c r="J74" s="66"/>
      <c r="L74" s="340"/>
      <c r="M74" s="340"/>
      <c r="R74" s="152"/>
      <c r="S74" s="152"/>
      <c r="T74" s="240"/>
    </row>
    <row r="75" spans="1:20" s="56" customFormat="1" ht="29.4" customHeight="1" x14ac:dyDescent="0.3">
      <c r="A75" s="166" t="s">
        <v>602</v>
      </c>
      <c r="B75" s="68"/>
      <c r="C75" s="68"/>
      <c r="D75" s="69"/>
      <c r="E75" s="68"/>
      <c r="F75" s="68"/>
      <c r="G75" s="70"/>
      <c r="H75" s="70"/>
      <c r="I75" s="364" t="str">
        <f>IF(ISERROR((I67+I69)/(D50+F50)),"",(I67+I69)/(D50+F50))</f>
        <v/>
      </c>
      <c r="L75" s="327"/>
      <c r="M75" s="327"/>
      <c r="N75" s="58"/>
      <c r="O75" s="58"/>
      <c r="P75" s="58"/>
      <c r="Q75" s="58"/>
      <c r="R75" s="59"/>
    </row>
    <row r="76" spans="1:20" s="57" customFormat="1" ht="23.4" customHeight="1" x14ac:dyDescent="0.3">
      <c r="A76" s="71"/>
      <c r="B76" s="70"/>
      <c r="C76" s="70"/>
      <c r="E76" s="70"/>
      <c r="F76" s="70"/>
      <c r="G76" s="70"/>
      <c r="H76" s="70"/>
      <c r="I76" s="70"/>
      <c r="J76" s="70"/>
      <c r="L76" s="338"/>
      <c r="M76" s="338"/>
      <c r="N76" s="59"/>
      <c r="O76" s="59"/>
      <c r="P76" s="59"/>
      <c r="Q76" s="59"/>
      <c r="R76" s="59"/>
    </row>
    <row r="77" spans="1:20" s="57" customFormat="1" ht="29.25" customHeight="1" x14ac:dyDescent="0.3">
      <c r="A77" s="508" t="s">
        <v>648</v>
      </c>
      <c r="B77" s="508"/>
      <c r="C77" s="508"/>
      <c r="D77" s="508"/>
      <c r="E77" s="508"/>
      <c r="F77" s="508"/>
      <c r="G77" s="508"/>
      <c r="H77" s="508"/>
      <c r="I77" s="508"/>
      <c r="J77" s="508"/>
      <c r="L77" s="340"/>
      <c r="M77" s="341"/>
      <c r="N77" s="77"/>
      <c r="O77" s="76"/>
      <c r="P77" s="63"/>
      <c r="Q77" s="63"/>
      <c r="R77" s="59"/>
    </row>
    <row r="78" spans="1:20" s="57" customFormat="1" ht="23.4" customHeight="1" x14ac:dyDescent="0.3">
      <c r="A78" s="229"/>
      <c r="B78" s="375" t="s">
        <v>605</v>
      </c>
      <c r="C78" s="375"/>
      <c r="D78" s="375"/>
      <c r="E78" s="375"/>
      <c r="F78" s="375"/>
      <c r="G78" s="375"/>
      <c r="H78" s="214"/>
      <c r="I78" s="276" t="b">
        <v>0</v>
      </c>
      <c r="J78" s="238"/>
      <c r="K78" s="239"/>
      <c r="L78" s="370"/>
      <c r="M78" s="370"/>
      <c r="N78" s="5" t="str">
        <f>+IF(I78=TRUE,"1","0")</f>
        <v>0</v>
      </c>
      <c r="O78" s="5"/>
      <c r="P78" s="179">
        <f>N78*1</f>
        <v>0</v>
      </c>
      <c r="Q78" s="48"/>
      <c r="R78" s="59"/>
    </row>
    <row r="79" spans="1:20" s="57" customFormat="1" ht="37.200000000000003" customHeight="1" x14ac:dyDescent="0.3">
      <c r="A79" s="229"/>
      <c r="B79" s="378" t="s">
        <v>649</v>
      </c>
      <c r="C79" s="378"/>
      <c r="D79" s="378"/>
      <c r="E79" s="378"/>
      <c r="F79" s="378"/>
      <c r="G79" s="378"/>
      <c r="H79" s="215"/>
      <c r="I79" s="277" t="b">
        <v>0</v>
      </c>
      <c r="J79" s="238"/>
      <c r="K79" s="239"/>
      <c r="L79" s="370"/>
      <c r="M79" s="370"/>
      <c r="N79" s="5" t="str">
        <f t="shared" ref="N79:N81" si="2">+IF(I79=TRUE,"1","0")</f>
        <v>0</v>
      </c>
      <c r="O79" s="5"/>
      <c r="P79" s="179">
        <f t="shared" ref="P79:P80" si="3">N79*1</f>
        <v>0</v>
      </c>
      <c r="Q79" s="48"/>
      <c r="R79" s="59"/>
    </row>
    <row r="80" spans="1:20" s="57" customFormat="1" ht="23.4" customHeight="1" x14ac:dyDescent="0.3">
      <c r="B80" s="378" t="s">
        <v>651</v>
      </c>
      <c r="C80" s="378"/>
      <c r="D80" s="378"/>
      <c r="E80" s="378"/>
      <c r="F80" s="378"/>
      <c r="G80" s="378"/>
      <c r="H80" s="215"/>
      <c r="I80" s="277" t="b">
        <v>0</v>
      </c>
      <c r="J80" s="238"/>
      <c r="K80" s="239"/>
      <c r="L80" s="370"/>
      <c r="M80" s="370"/>
      <c r="N80" s="5" t="str">
        <f t="shared" si="2"/>
        <v>0</v>
      </c>
      <c r="O80" s="5"/>
      <c r="P80" s="179">
        <f t="shared" si="3"/>
        <v>0</v>
      </c>
      <c r="Q80" s="48"/>
      <c r="R80" s="59"/>
    </row>
    <row r="81" spans="1:20" s="57" customFormat="1" ht="23.4" customHeight="1" x14ac:dyDescent="0.3">
      <c r="B81" s="378" t="s">
        <v>650</v>
      </c>
      <c r="C81" s="509"/>
      <c r="D81" s="509"/>
      <c r="E81" s="509"/>
      <c r="F81" s="509"/>
      <c r="G81" s="509"/>
      <c r="H81" s="215"/>
      <c r="I81" s="277" t="b">
        <v>0</v>
      </c>
      <c r="J81" s="238"/>
      <c r="K81" s="239"/>
      <c r="L81" s="370"/>
      <c r="M81" s="370"/>
      <c r="N81" s="5" t="str">
        <f t="shared" si="2"/>
        <v>0</v>
      </c>
      <c r="O81" s="5"/>
      <c r="P81" s="179">
        <f t="shared" ref="P81" si="4">N81*1</f>
        <v>0</v>
      </c>
      <c r="Q81" s="48"/>
      <c r="R81" s="59"/>
    </row>
    <row r="82" spans="1:20" s="57" customFormat="1" ht="23.4" customHeight="1" x14ac:dyDescent="0.3">
      <c r="B82" s="64"/>
      <c r="E82" s="74"/>
      <c r="F82" s="75"/>
      <c r="G82" s="75"/>
      <c r="L82" s="342"/>
      <c r="M82" s="341"/>
      <c r="N82" s="77"/>
      <c r="O82" s="73"/>
      <c r="P82" s="63"/>
      <c r="Q82" s="63"/>
      <c r="R82" s="59"/>
    </row>
    <row r="83" spans="1:20" ht="30" customHeight="1" x14ac:dyDescent="0.3">
      <c r="A83" s="377" t="s">
        <v>646</v>
      </c>
      <c r="B83" s="377"/>
      <c r="C83" s="377"/>
      <c r="D83" s="377"/>
      <c r="E83" s="377"/>
      <c r="F83" s="377"/>
      <c r="G83" s="377"/>
      <c r="H83" s="377"/>
      <c r="I83" s="377"/>
      <c r="J83" s="377"/>
      <c r="K83" s="377"/>
      <c r="P83" s="174"/>
      <c r="Q83" s="174"/>
    </row>
    <row r="84" spans="1:20" ht="14.4" x14ac:dyDescent="0.3">
      <c r="H84" s="14" t="s">
        <v>10</v>
      </c>
      <c r="I84" s="267" t="b">
        <v>0</v>
      </c>
      <c r="J84" s="14" t="s">
        <v>11</v>
      </c>
      <c r="K84" s="267" t="b">
        <v>0</v>
      </c>
      <c r="L84" s="370" t="str">
        <f>IF(P84+Q84&gt;1,"Scegliere una sola opzione","")</f>
        <v/>
      </c>
      <c r="M84" s="370"/>
      <c r="N84" s="49" t="str">
        <f>+IF(I84=TRUE,"1","0")</f>
        <v>0</v>
      </c>
      <c r="O84" s="49" t="str">
        <f>+IF(K84=TRUE,"1","0")</f>
        <v>0</v>
      </c>
      <c r="P84" s="176">
        <f>N84*1</f>
        <v>0</v>
      </c>
      <c r="Q84" s="176">
        <f>O84*1</f>
        <v>0</v>
      </c>
    </row>
    <row r="85" spans="1:20" ht="19.95" customHeight="1" x14ac:dyDescent="0.3">
      <c r="N85" s="49"/>
    </row>
    <row r="86" spans="1:20" ht="19.95" customHeight="1" x14ac:dyDescent="0.3">
      <c r="D86" s="160"/>
      <c r="E86" s="177" t="s">
        <v>596</v>
      </c>
      <c r="H86" s="157" t="s">
        <v>597</v>
      </c>
      <c r="I86" s="156"/>
      <c r="K86" s="278" t="b">
        <v>0</v>
      </c>
      <c r="L86" s="434" t="str">
        <f>IF(P86+P87+P88&gt;1,"Scegliere una sola opzione","")</f>
        <v/>
      </c>
      <c r="M86" s="370"/>
      <c r="N86" s="49" t="str">
        <f>+IF(K86=TRUE,"1","0")</f>
        <v>0</v>
      </c>
      <c r="P86" s="178">
        <f>N86*1</f>
        <v>0</v>
      </c>
    </row>
    <row r="87" spans="1:20" ht="19.95" customHeight="1" x14ac:dyDescent="0.3">
      <c r="H87" s="157" t="s">
        <v>599</v>
      </c>
      <c r="I87" s="155"/>
      <c r="K87" s="268" t="b">
        <v>0</v>
      </c>
      <c r="L87" s="434"/>
      <c r="M87" s="370"/>
      <c r="N87" s="49" t="str">
        <f>+IF(K87=TRUE,"1","0")</f>
        <v>0</v>
      </c>
      <c r="P87" s="178">
        <f t="shared" ref="P87:P88" si="5">N87*1</f>
        <v>0</v>
      </c>
    </row>
    <row r="88" spans="1:20" ht="19.95" customHeight="1" x14ac:dyDescent="0.3">
      <c r="H88" s="157" t="s">
        <v>600</v>
      </c>
      <c r="I88" s="155"/>
      <c r="K88" s="268" t="b">
        <v>0</v>
      </c>
      <c r="L88" s="434"/>
      <c r="M88" s="370"/>
      <c r="N88" s="49" t="str">
        <f>+IF(K88=TRUE,"1","0")</f>
        <v>0</v>
      </c>
      <c r="P88" s="178">
        <f t="shared" si="5"/>
        <v>0</v>
      </c>
    </row>
    <row r="89" spans="1:20" ht="15.6" x14ac:dyDescent="0.3">
      <c r="A89" s="203"/>
      <c r="I89" s="204"/>
      <c r="P89" s="232"/>
    </row>
    <row r="90" spans="1:20" s="56" customFormat="1" ht="23.4" customHeight="1" x14ac:dyDescent="0.3">
      <c r="I90" s="204"/>
      <c r="L90" s="340"/>
      <c r="M90" s="340"/>
      <c r="O90" s="58"/>
      <c r="P90" s="58"/>
      <c r="Q90" s="58"/>
      <c r="R90" s="59"/>
    </row>
    <row r="91" spans="1:20" s="62" customFormat="1" ht="36" customHeight="1" x14ac:dyDescent="0.3">
      <c r="A91" s="400" t="s">
        <v>611</v>
      </c>
      <c r="B91" s="400"/>
      <c r="C91" s="400"/>
      <c r="D91" s="400"/>
      <c r="E91" s="400"/>
      <c r="F91" s="400"/>
      <c r="G91" s="400"/>
      <c r="H91" s="400"/>
      <c r="I91" s="400"/>
      <c r="J91" s="400"/>
      <c r="K91" s="400"/>
      <c r="L91" s="318"/>
      <c r="M91" s="318"/>
      <c r="R91" s="63"/>
    </row>
    <row r="92" spans="1:20" s="78" customFormat="1" ht="25.5" hidden="1" customHeight="1" x14ac:dyDescent="0.3">
      <c r="A92" s="510" t="s">
        <v>589</v>
      </c>
      <c r="B92" s="510"/>
      <c r="C92" s="510"/>
      <c r="D92" s="510"/>
      <c r="E92" s="510"/>
      <c r="F92" s="510"/>
      <c r="G92" s="510"/>
      <c r="H92" s="510"/>
      <c r="I92" s="510"/>
      <c r="J92" s="510"/>
      <c r="K92" s="510"/>
      <c r="L92" s="343"/>
      <c r="M92" s="343"/>
      <c r="R92" s="72"/>
    </row>
    <row r="93" spans="1:20" s="78" customFormat="1" ht="18" hidden="1" customHeight="1" x14ac:dyDescent="0.3">
      <c r="A93" s="79"/>
      <c r="B93" s="79"/>
      <c r="C93" s="79"/>
      <c r="D93" s="79"/>
      <c r="E93" s="79"/>
      <c r="F93" s="79"/>
      <c r="G93" s="79"/>
      <c r="H93" s="79"/>
      <c r="I93" s="80"/>
      <c r="J93" s="79"/>
      <c r="K93" s="79"/>
      <c r="L93" s="343"/>
      <c r="M93" s="343"/>
      <c r="N93" s="63"/>
      <c r="O93" s="63"/>
      <c r="P93" s="63"/>
      <c r="Q93" s="63"/>
      <c r="R93" s="63"/>
      <c r="S93" s="63"/>
      <c r="T93" s="63"/>
    </row>
    <row r="94" spans="1:20" s="62" customFormat="1" ht="18" hidden="1" customHeight="1" x14ac:dyDescent="0.3">
      <c r="A94" s="81" t="s">
        <v>590</v>
      </c>
      <c r="B94" s="60"/>
      <c r="C94" s="60"/>
      <c r="D94" s="60"/>
      <c r="E94" s="60"/>
      <c r="F94" s="60"/>
      <c r="G94" s="60"/>
      <c r="H94" s="60"/>
      <c r="I94" s="63"/>
      <c r="J94" s="60"/>
      <c r="K94" s="60"/>
      <c r="L94" s="318"/>
      <c r="M94" s="318"/>
      <c r="N94" s="60"/>
      <c r="O94" s="61"/>
      <c r="R94" s="63"/>
    </row>
    <row r="95" spans="1:20" s="62" customFormat="1" ht="30" hidden="1" customHeight="1" x14ac:dyDescent="0.3">
      <c r="A95" s="511"/>
      <c r="B95" s="511"/>
      <c r="C95" s="511"/>
      <c r="D95" s="511"/>
      <c r="E95" s="511"/>
      <c r="F95" s="511"/>
      <c r="G95" s="511"/>
      <c r="H95" s="512" t="s">
        <v>31</v>
      </c>
      <c r="I95" s="512"/>
      <c r="J95" s="433" t="s">
        <v>30</v>
      </c>
      <c r="K95" s="433"/>
      <c r="L95" s="318"/>
      <c r="M95" s="318"/>
      <c r="N95" s="82" t="s">
        <v>32</v>
      </c>
      <c r="O95" s="83"/>
      <c r="P95" s="83"/>
      <c r="Q95" s="83"/>
      <c r="R95" s="63"/>
    </row>
    <row r="96" spans="1:20" s="62" customFormat="1" ht="18" hidden="1" customHeight="1" x14ac:dyDescent="0.3">
      <c r="A96" s="437" t="s">
        <v>591</v>
      </c>
      <c r="B96" s="437"/>
      <c r="C96" s="437"/>
      <c r="D96" s="437"/>
      <c r="E96" s="437"/>
      <c r="F96" s="437"/>
      <c r="G96" s="437"/>
      <c r="H96" s="438"/>
      <c r="I96" s="438"/>
      <c r="J96" s="439"/>
      <c r="K96" s="439"/>
      <c r="L96" s="369" t="str">
        <f>IF(F108+G108+H108+I108=0,IF(H96&gt;0,"Nessun quadro/impieg./intermedio FT in B.2!",""),IF(H96=0,"Compilare Ferie Quadri/Impiegati/Intermedi",""))</f>
        <v/>
      </c>
      <c r="M96" s="369"/>
      <c r="N96" s="435" t="s">
        <v>33</v>
      </c>
      <c r="O96" s="435"/>
      <c r="P96" s="435"/>
      <c r="Q96" s="435"/>
      <c r="R96" s="435"/>
      <c r="S96" s="435"/>
    </row>
    <row r="97" spans="1:27" s="62" customFormat="1" ht="18" hidden="1" customHeight="1" x14ac:dyDescent="0.3">
      <c r="A97" s="437"/>
      <c r="B97" s="437"/>
      <c r="C97" s="437"/>
      <c r="D97" s="437"/>
      <c r="E97" s="437"/>
      <c r="F97" s="437"/>
      <c r="G97" s="437"/>
      <c r="H97" s="438"/>
      <c r="I97" s="438"/>
      <c r="J97" s="439"/>
      <c r="K97" s="439"/>
      <c r="L97" s="369" t="str">
        <f>IF(J108+K108=0,IF(J96&gt;0,"Nessun Operaio FT in B.2!",""),IF(J96=0,"Compilare Ferie Operai",""))</f>
        <v/>
      </c>
      <c r="M97" s="369"/>
      <c r="N97" s="436" t="s">
        <v>34</v>
      </c>
      <c r="O97" s="436"/>
      <c r="P97" s="436"/>
      <c r="R97" s="63"/>
    </row>
    <row r="98" spans="1:27" s="62" customFormat="1" ht="18" hidden="1" customHeight="1" x14ac:dyDescent="0.25">
      <c r="A98" s="437" t="s">
        <v>592</v>
      </c>
      <c r="B98" s="437"/>
      <c r="C98" s="437"/>
      <c r="D98" s="437"/>
      <c r="E98" s="437"/>
      <c r="F98" s="437"/>
      <c r="G98" s="437"/>
      <c r="H98" s="444"/>
      <c r="I98" s="444"/>
      <c r="J98" s="445"/>
      <c r="K98" s="445"/>
      <c r="L98" s="369" t="str">
        <f>IF(F108+G108+H108+I108=0,IF(H98&gt;0,"Nessun quadro/impiegato/intermedio in B.2!",""),IF(H98=0,"Compilare Orario Quadri/Impiegati/Intermedi",IF(H98&gt;48,"Orario settimanale &gt; 48 ore?","")))</f>
        <v/>
      </c>
      <c r="M98" s="369"/>
      <c r="N98" s="84"/>
      <c r="O98" s="85" t="s">
        <v>35</v>
      </c>
      <c r="P98" s="86" t="s">
        <v>36</v>
      </c>
      <c r="R98" s="63"/>
    </row>
    <row r="99" spans="1:27" s="62" customFormat="1" ht="18" hidden="1" customHeight="1" x14ac:dyDescent="0.3">
      <c r="A99" s="437"/>
      <c r="B99" s="437"/>
      <c r="C99" s="437"/>
      <c r="D99" s="437"/>
      <c r="E99" s="437"/>
      <c r="F99" s="437"/>
      <c r="G99" s="437"/>
      <c r="H99" s="444"/>
      <c r="I99" s="444"/>
      <c r="J99" s="445"/>
      <c r="K99" s="445"/>
      <c r="L99" s="369" t="str">
        <f>IF(J108+K108=0,IF(J98&gt;0,"Nessun operaio in B.2!",""),IF(J98=0,"Compilare Orario Operai",IF(J98&gt;48,"Orario settimanale &gt; 48?","")))</f>
        <v/>
      </c>
      <c r="M99" s="369"/>
      <c r="N99" s="87" t="s">
        <v>37</v>
      </c>
      <c r="O99" s="88" t="e">
        <f>H96/(F108+G108+H108+I108)</f>
        <v>#DIV/0!</v>
      </c>
      <c r="P99" s="89" t="e">
        <f>J96/(J108+K108)</f>
        <v>#DIV/0!</v>
      </c>
      <c r="R99" s="63"/>
    </row>
    <row r="100" spans="1:27" s="62" customFormat="1" ht="30" hidden="1" customHeight="1" x14ac:dyDescent="0.3">
      <c r="A100" s="446" t="s">
        <v>593</v>
      </c>
      <c r="B100" s="446"/>
      <c r="C100" s="446"/>
      <c r="D100" s="446"/>
      <c r="E100" s="446"/>
      <c r="F100" s="446"/>
      <c r="G100" s="446"/>
      <c r="H100" s="447"/>
      <c r="I100" s="447"/>
      <c r="J100" s="447"/>
      <c r="K100" s="447"/>
      <c r="L100" s="318"/>
      <c r="M100" s="318"/>
      <c r="N100" s="87" t="s">
        <v>38</v>
      </c>
      <c r="O100" s="88" t="e">
        <f>H98/(F108+G108+H108+I108)</f>
        <v>#DIV/0!</v>
      </c>
      <c r="P100" s="89" t="e">
        <f>J98/(J108+K108)</f>
        <v>#DIV/0!</v>
      </c>
      <c r="R100" s="63"/>
    </row>
    <row r="101" spans="1:27" s="62" customFormat="1" ht="13.95" hidden="1" customHeight="1" x14ac:dyDescent="0.25">
      <c r="A101" s="442" t="s">
        <v>594</v>
      </c>
      <c r="B101" s="442"/>
      <c r="C101" s="442"/>
      <c r="D101" s="442"/>
      <c r="E101" s="442"/>
      <c r="F101" s="442"/>
      <c r="G101" s="442"/>
      <c r="H101" s="442"/>
      <c r="I101" s="442"/>
      <c r="J101" s="442"/>
      <c r="K101" s="442"/>
      <c r="L101" s="318"/>
      <c r="M101" s="318"/>
      <c r="O101" s="58"/>
      <c r="P101" s="58"/>
      <c r="R101" s="63"/>
    </row>
    <row r="102" spans="1:27" s="62" customFormat="1" ht="18" hidden="1" customHeight="1" x14ac:dyDescent="0.25">
      <c r="A102" s="60"/>
      <c r="B102" s="60"/>
      <c r="C102" s="60"/>
      <c r="D102" s="60"/>
      <c r="E102" s="60"/>
      <c r="F102" s="60"/>
      <c r="G102" s="60"/>
      <c r="H102" s="60"/>
      <c r="I102" s="63"/>
      <c r="J102" s="60"/>
      <c r="K102" s="60"/>
      <c r="L102" s="318"/>
      <c r="M102" s="318"/>
      <c r="N102" s="60"/>
      <c r="O102" s="90"/>
      <c r="P102" s="58"/>
      <c r="R102" s="63"/>
    </row>
    <row r="103" spans="1:27" s="62" customFormat="1" ht="33" hidden="1" customHeight="1" x14ac:dyDescent="0.3">
      <c r="A103" s="443" t="s">
        <v>595</v>
      </c>
      <c r="B103" s="443"/>
      <c r="C103" s="443"/>
      <c r="D103" s="443"/>
      <c r="E103" s="443"/>
      <c r="F103" s="443"/>
      <c r="G103" s="443"/>
      <c r="H103" s="443"/>
      <c r="I103" s="443"/>
      <c r="J103" s="443"/>
      <c r="K103" s="443"/>
      <c r="L103" s="318"/>
      <c r="M103" s="318"/>
      <c r="N103" s="431"/>
      <c r="O103" s="431"/>
      <c r="P103" s="432" t="s">
        <v>39</v>
      </c>
      <c r="Q103" s="432"/>
      <c r="R103" s="432"/>
      <c r="S103" s="432" t="s">
        <v>27</v>
      </c>
      <c r="T103" s="432"/>
      <c r="U103" s="432"/>
      <c r="V103" s="426" t="s">
        <v>40</v>
      </c>
      <c r="W103" s="426"/>
      <c r="X103" s="426"/>
      <c r="Y103" s="426" t="s">
        <v>30</v>
      </c>
      <c r="Z103" s="426"/>
      <c r="AA103" s="426"/>
    </row>
    <row r="104" spans="1:27" s="62" customFormat="1" ht="34.200000000000003" hidden="1" customHeight="1" thickBot="1" x14ac:dyDescent="0.3">
      <c r="A104" s="427" t="s">
        <v>41</v>
      </c>
      <c r="B104" s="427"/>
      <c r="C104" s="427"/>
      <c r="D104" s="427"/>
      <c r="E104" s="427"/>
      <c r="F104" s="427"/>
      <c r="G104" s="427"/>
      <c r="H104" s="427"/>
      <c r="I104" s="427"/>
      <c r="J104" s="427"/>
      <c r="K104" s="427"/>
      <c r="L104" s="318"/>
      <c r="M104" s="318"/>
      <c r="N104" s="431"/>
      <c r="O104" s="431"/>
      <c r="P104" s="91" t="s">
        <v>18</v>
      </c>
      <c r="Q104" s="92" t="s">
        <v>19</v>
      </c>
      <c r="R104" s="93" t="s">
        <v>39</v>
      </c>
      <c r="S104" s="91" t="s">
        <v>18</v>
      </c>
      <c r="T104" s="92" t="s">
        <v>19</v>
      </c>
      <c r="U104" s="94" t="s">
        <v>39</v>
      </c>
      <c r="V104" s="91" t="s">
        <v>18</v>
      </c>
      <c r="W104" s="92" t="s">
        <v>19</v>
      </c>
      <c r="X104" s="94" t="s">
        <v>39</v>
      </c>
      <c r="Y104" s="91" t="s">
        <v>18</v>
      </c>
      <c r="Z104" s="92" t="s">
        <v>19</v>
      </c>
      <c r="AA104" s="95" t="s">
        <v>39</v>
      </c>
    </row>
    <row r="105" spans="1:27" s="62" customFormat="1" ht="28.5" hidden="1" customHeight="1" x14ac:dyDescent="0.3">
      <c r="A105" s="430" t="s">
        <v>42</v>
      </c>
      <c r="B105" s="430"/>
      <c r="C105" s="430"/>
      <c r="D105" s="430"/>
      <c r="E105" s="430"/>
      <c r="F105" s="429"/>
      <c r="G105" s="429"/>
      <c r="H105" s="429"/>
      <c r="I105" s="429"/>
      <c r="J105" s="429"/>
      <c r="K105" s="429"/>
      <c r="L105" s="318"/>
      <c r="M105" s="318"/>
      <c r="N105" s="96" t="s">
        <v>43</v>
      </c>
      <c r="O105" s="97"/>
      <c r="P105" s="89">
        <f>+S105+V105+Y105</f>
        <v>0</v>
      </c>
      <c r="Q105" s="98">
        <f>+T105+W105+Z105</f>
        <v>0</v>
      </c>
      <c r="R105" s="99">
        <f>+U105+X105+AA105</f>
        <v>0</v>
      </c>
      <c r="S105" s="100">
        <f>+$F$108</f>
        <v>0</v>
      </c>
      <c r="T105" s="101">
        <f>$G$108</f>
        <v>0</v>
      </c>
      <c r="U105" s="99">
        <f>+S105+T105</f>
        <v>0</v>
      </c>
      <c r="V105" s="100">
        <f>$H$108</f>
        <v>0</v>
      </c>
      <c r="W105" s="101">
        <f>$I$108</f>
        <v>0</v>
      </c>
      <c r="X105" s="99">
        <f>+V105+W105</f>
        <v>0</v>
      </c>
      <c r="Y105" s="100">
        <f>$J$108</f>
        <v>0</v>
      </c>
      <c r="Z105" s="101">
        <f>$K$108</f>
        <v>0</v>
      </c>
      <c r="AA105" s="102">
        <f>+Y105+Z105</f>
        <v>0</v>
      </c>
    </row>
    <row r="106" spans="1:27" s="62" customFormat="1" ht="18" hidden="1" customHeight="1" x14ac:dyDescent="0.3">
      <c r="A106" s="103"/>
      <c r="B106" s="103"/>
      <c r="C106" s="103"/>
      <c r="D106" s="103"/>
      <c r="E106" s="104"/>
      <c r="F106" s="428" t="s">
        <v>27</v>
      </c>
      <c r="G106" s="428"/>
      <c r="H106" s="428" t="s">
        <v>40</v>
      </c>
      <c r="I106" s="428"/>
      <c r="J106" s="428" t="s">
        <v>30</v>
      </c>
      <c r="K106" s="428"/>
      <c r="L106" s="318"/>
      <c r="M106" s="318"/>
      <c r="N106" s="96" t="s">
        <v>44</v>
      </c>
      <c r="O106" s="97"/>
      <c r="P106" s="105" t="str">
        <f>IF(P105&gt;0,+(S106*S105+V106*V105+Y106*Y105)/P105,"0")</f>
        <v>0</v>
      </c>
      <c r="Q106" s="106" t="str">
        <f>IF(Q105&gt;0,+(T106*T105+W106*W105+Z106*Z105)/Q105,"0")</f>
        <v>0</v>
      </c>
      <c r="R106" s="107" t="str">
        <f>IF(P105&gt;0,IF(Q105&gt;0,+(P106*P105+Q106*Q105)/R105,P106),Q106)</f>
        <v>0</v>
      </c>
      <c r="S106" s="108" t="str">
        <f>IF(S105&gt;0,(((365-104-9-H96)/5)*(H98-(H100/60))-F121/S105),"0")</f>
        <v>0</v>
      </c>
      <c r="T106" s="109" t="str">
        <f>IF(T105&gt;0,(((365-104-9-H96)/5)*(H98-(H100/60))-G121/T105),"0")</f>
        <v>0</v>
      </c>
      <c r="U106" s="107" t="str">
        <f>IF(S105&gt;0,IF(T105&gt;0,+(S106*S105+T106*T105)/U105,S106),T106)</f>
        <v>0</v>
      </c>
      <c r="V106" s="108" t="str">
        <f>IF(V105&gt;0,(((365-104-9-H96)/5)*(H98-(H100/60))-H121/V105),"0")</f>
        <v>0</v>
      </c>
      <c r="W106" s="109" t="str">
        <f>IF(W105&gt;0,(((365-104-9-H96)/5)*(H98-(H100/60))-I121/W105),"0")</f>
        <v>0</v>
      </c>
      <c r="X106" s="107" t="str">
        <f>IF(V105&gt;0,IF(W105&gt;0,+(V106*V105+W106*W105)/X105,V106),W106)</f>
        <v>0</v>
      </c>
      <c r="Y106" s="108" t="str">
        <f>IF(Y105&gt;0,(((365-104-9-J96)/5)*(J98-(J100/60))-J121/Y105),"0")</f>
        <v>0</v>
      </c>
      <c r="Z106" s="109" t="str">
        <f>IF(Z105&gt;0,(((365-104-9-J96)/5)*(J98-(J100/60))-K121/Z105),"0")</f>
        <v>0</v>
      </c>
      <c r="AA106" s="110" t="str">
        <f>IF(Y105&gt;0,IF(Z105&gt;0,+(Y106*Y105+Z106*Z105)/AA105,Y106),Z106)</f>
        <v>0</v>
      </c>
    </row>
    <row r="107" spans="1:27" s="62" customFormat="1" ht="18" hidden="1" customHeight="1" x14ac:dyDescent="0.3">
      <c r="A107" s="103"/>
      <c r="B107" s="103"/>
      <c r="C107" s="103"/>
      <c r="D107" s="103"/>
      <c r="E107" s="104"/>
      <c r="F107" s="111" t="s">
        <v>18</v>
      </c>
      <c r="G107" s="112" t="s">
        <v>19</v>
      </c>
      <c r="H107" s="111" t="s">
        <v>18</v>
      </c>
      <c r="I107" s="113" t="s">
        <v>19</v>
      </c>
      <c r="J107" s="111" t="s">
        <v>18</v>
      </c>
      <c r="K107" s="112" t="s">
        <v>19</v>
      </c>
      <c r="L107" s="318"/>
      <c r="M107" s="318"/>
      <c r="N107" s="96" t="s">
        <v>45</v>
      </c>
      <c r="O107" s="97"/>
      <c r="P107" s="114" t="str">
        <f>IF(P105&gt;0,+(S107*S105+V107*V105+Y107*Y105)/P105,"0")</f>
        <v>0</v>
      </c>
      <c r="Q107" s="114" t="str">
        <f>IF(Q105,+(T107*T105+W107*W105+Z107*Z105)/Q105,"0")</f>
        <v>0</v>
      </c>
      <c r="R107" s="115" t="str">
        <f>IF(P105&gt;0,IF(Q105&gt;0,+(P107*P105+Q107*Q105)/R105,P107),Q107)</f>
        <v>0</v>
      </c>
      <c r="S107" s="115" t="str">
        <f>IF(S105&gt;0,+S106-(F109+F110+F113+F114+F116+F117+F118)/S105,"0")</f>
        <v>0</v>
      </c>
      <c r="T107" s="115" t="str">
        <f>IF(T105&gt;0,+T106-(G109+G110+G113+G114+G116+G117+G118)/T105,"0")</f>
        <v>0</v>
      </c>
      <c r="U107" s="115" t="str">
        <f>IF(S105&gt;0,IF(T105&gt;0,+(S107*S105+T107*T105)/U105,S107),T107)</f>
        <v>0</v>
      </c>
      <c r="V107" s="115" t="str">
        <f>IF(V105&gt;0,+V106-(H109+H110+H113+H114+H116+H117+H118)/V105,"0")</f>
        <v>0</v>
      </c>
      <c r="W107" s="115" t="str">
        <f>IF(W105&gt;0,+W106-(I109+I110+I113+I114+I116+I117+I118)/W105,"0")</f>
        <v>0</v>
      </c>
      <c r="X107" s="115" t="str">
        <f>IF(V105&gt;0,IF(W105&gt;0,+(V107*V105+W107*W105)/X105,V107),W107)</f>
        <v>0</v>
      </c>
      <c r="Y107" s="115" t="str">
        <f>IF(Y105&gt;0,+Y106-(J109+J110+J113+J114+J116+J117+J118)/Y105,"0")</f>
        <v>0</v>
      </c>
      <c r="Z107" s="115" t="str">
        <f>IF(Z105&gt;0,+Z106-(K109+K110+K113+K114+K116+K117+K118)/Z105,"0")</f>
        <v>0</v>
      </c>
      <c r="AA107" s="108" t="str">
        <f>IF(Y105&gt;0,IF(Z105&gt;0,+(Y107*Y105+Z107*Z105)/AA105,Y107),Z107)</f>
        <v>0</v>
      </c>
    </row>
    <row r="108" spans="1:27" s="62" customFormat="1" ht="35.25" hidden="1" customHeight="1" x14ac:dyDescent="0.3">
      <c r="A108" s="441" t="s">
        <v>581</v>
      </c>
      <c r="B108" s="441"/>
      <c r="C108" s="441"/>
      <c r="D108" s="441"/>
      <c r="E108" s="441"/>
      <c r="F108" s="116">
        <f>+(D59+H59-E59-I59)/2</f>
        <v>0</v>
      </c>
      <c r="G108" s="116">
        <f>(F59+J59-G59-K59)/2</f>
        <v>0</v>
      </c>
      <c r="H108" s="116">
        <f>+(D60+D61+H60+H61-E60-E61-I60-I61)/2</f>
        <v>0</v>
      </c>
      <c r="I108" s="116">
        <f>+(F60+F61+J60+J61-G60-G61-K60-K61)/2</f>
        <v>0</v>
      </c>
      <c r="J108" s="116">
        <f>+(D62+H62-E62-I62)/2</f>
        <v>0</v>
      </c>
      <c r="K108" s="117">
        <f>+(F62+J62-G62-K62)/2</f>
        <v>0</v>
      </c>
      <c r="L108" s="318"/>
      <c r="M108" s="318"/>
      <c r="N108" s="118" t="s">
        <v>46</v>
      </c>
      <c r="O108" s="119"/>
      <c r="P108" s="88" t="str">
        <f>IF(P105&gt;0,+(S108*S105+V108*V105+Y108*Y105)/P105,"0")</f>
        <v>0</v>
      </c>
      <c r="Q108" s="88" t="str">
        <f>IF(Q105&gt;0,+(T108*T105+W108*W105+Z108*Z105)/Q105,"0")</f>
        <v>0</v>
      </c>
      <c r="R108" s="120" t="str">
        <f>IF(P105&gt;0,IF(Q105&gt;0,+R106-R107,P108),Q108)</f>
        <v>0</v>
      </c>
      <c r="S108" s="88" t="str">
        <f>IF(S105&gt;0,+S106-S107,"0")</f>
        <v>0</v>
      </c>
      <c r="T108" s="88" t="str">
        <f>IF(T105&gt;0,+T106-T107,"0")</f>
        <v>0</v>
      </c>
      <c r="U108" s="88" t="str">
        <f>IF(S105&gt;0,IF(T105&gt;0,+U106-U107,S108),T108)</f>
        <v>0</v>
      </c>
      <c r="V108" s="88" t="str">
        <f>IF(V105&gt;0,+V106-V107,"0")</f>
        <v>0</v>
      </c>
      <c r="W108" s="88" t="str">
        <f>IF(W105&gt;0,+W106-W107,"0")</f>
        <v>0</v>
      </c>
      <c r="X108" s="88" t="str">
        <f>IF(V105&gt;0,IF(W105&gt;0,+X106-X107,V108),W108)</f>
        <v>0</v>
      </c>
      <c r="Y108" s="88" t="str">
        <f>IF(Y105&gt;0,+Y106-Y107,"0")</f>
        <v>0</v>
      </c>
      <c r="Z108" s="88" t="str">
        <f>IF(Z105&gt;0,+Z106-Z107,"0")</f>
        <v>0</v>
      </c>
      <c r="AA108" s="89" t="str">
        <f>IF(Y105&gt;0,IF(Z105&gt;0,+AA106-AA107,Y108),Z108)</f>
        <v>0</v>
      </c>
    </row>
    <row r="109" spans="1:27" s="62" customFormat="1" ht="18" hidden="1" customHeight="1" x14ac:dyDescent="0.3">
      <c r="A109" s="440" t="s">
        <v>47</v>
      </c>
      <c r="B109" s="440"/>
      <c r="C109" s="440"/>
      <c r="D109" s="440"/>
      <c r="E109" s="440"/>
      <c r="F109" s="241"/>
      <c r="G109" s="242"/>
      <c r="H109" s="241"/>
      <c r="I109" s="243"/>
      <c r="J109" s="241"/>
      <c r="K109" s="242"/>
      <c r="L109" s="369" t="str">
        <f>IF(F108+F109+F110+F113+F114+F115+F116+F117+F118+F121=0,"",IF(F108=0,IF(F109+F110+F113+F114+F115+F116+F117+F118+F121&gt;0,"Attenzione Zero Quadri M full-time in B.2!",""),IF(F109+F110+F113+F114+F115+F116+F117+F118=0,"Nessuna assenza per Quadri M?","")))</f>
        <v/>
      </c>
      <c r="M109" s="369"/>
      <c r="N109" s="62" t="s">
        <v>48</v>
      </c>
      <c r="S109" s="121" t="str">
        <f>IF(S$105&gt;0,+F109/S$105/8,"0")</f>
        <v>0</v>
      </c>
      <c r="T109" s="122" t="str">
        <f>IF(T$105&gt;0,+G109/T$105/8,"0")</f>
        <v>0</v>
      </c>
      <c r="V109" s="121" t="str">
        <f>IF(V$105&gt;0,+H109/V$105/8,"0")</f>
        <v>0</v>
      </c>
      <c r="W109" s="121" t="str">
        <f>IF(W$105&gt;0,+I109/W$105/8,"0")</f>
        <v>0</v>
      </c>
      <c r="Y109" s="121" t="str">
        <f>IF(Y$105&gt;0,+J109/Y$105/8,"0")</f>
        <v>0</v>
      </c>
      <c r="Z109" s="121" t="str">
        <f>IF(Z$105&gt;0,+K109/Z$105/8,"0")</f>
        <v>0</v>
      </c>
    </row>
    <row r="110" spans="1:27" s="62" customFormat="1" ht="18" hidden="1" customHeight="1" x14ac:dyDescent="0.3">
      <c r="A110" s="440" t="s">
        <v>49</v>
      </c>
      <c r="B110" s="440"/>
      <c r="C110" s="440"/>
      <c r="D110" s="440"/>
      <c r="E110" s="440"/>
      <c r="F110" s="241"/>
      <c r="G110" s="242"/>
      <c r="H110" s="241"/>
      <c r="I110" s="243"/>
      <c r="J110" s="241"/>
      <c r="K110" s="242"/>
      <c r="L110" s="369" t="str">
        <f>IF(G108+G109+G110+G113+G114+G115+G116+G117+G118+G121=0,"",IF(G108=0,IF(G109+G110+G113+G114+G115+G116+G117+G118+G121&gt;0,"Attenzione Zero Quadri F full-time in B.2!",""),IF(G109+G110+G113+G114+G115+G116+G117+G118=0,"Nessuna assenza per Quadri F?","")))</f>
        <v/>
      </c>
      <c r="M110" s="369" t="str">
        <f>IF(H108+H109+H110+H113+H114+H116+H117+H118+H121=0,"",IF(H108=0,IF(H109+H110+H113+H114+H116+H117+H118+H121&gt;0,"Attenzione Zero Quadri M full-time in B.2!",""),IF(H109+H110+H113+H114+H116+H117+H118=0,"Nessuna assenza per Quadri M?","")))</f>
        <v/>
      </c>
      <c r="N110" s="62" t="s">
        <v>50</v>
      </c>
      <c r="S110" s="121" t="str">
        <f t="shared" ref="S110:T120" si="6">IF(S$105&gt;0,+F110/S$105/8,"0")</f>
        <v>0</v>
      </c>
      <c r="T110" s="122" t="str">
        <f t="shared" si="6"/>
        <v>0</v>
      </c>
      <c r="V110" s="121" t="str">
        <f t="shared" ref="V110:W121" si="7">IF(V$105&gt;0,+H110/V$105/8,"0")</f>
        <v>0</v>
      </c>
      <c r="W110" s="121" t="str">
        <f t="shared" si="7"/>
        <v>0</v>
      </c>
      <c r="Y110" s="121" t="str">
        <f t="shared" ref="Y110:Z121" si="8">IF(Y$105&gt;0,+J110/Y$105/8,"0")</f>
        <v>0</v>
      </c>
      <c r="Z110" s="121" t="str">
        <f t="shared" si="8"/>
        <v>0</v>
      </c>
    </row>
    <row r="111" spans="1:27" s="62" customFormat="1" ht="18" hidden="1" customHeight="1" x14ac:dyDescent="0.3">
      <c r="A111" s="483" t="s">
        <v>51</v>
      </c>
      <c r="B111" s="483"/>
      <c r="C111" s="483"/>
      <c r="D111" s="483"/>
      <c r="E111" s="483"/>
      <c r="F111" s="136"/>
      <c r="G111" s="137"/>
      <c r="H111" s="136"/>
      <c r="I111" s="136"/>
      <c r="J111" s="136"/>
      <c r="K111" s="137"/>
      <c r="L111" s="336"/>
      <c r="M111" s="336"/>
      <c r="N111" s="62" t="s">
        <v>52</v>
      </c>
      <c r="O111" s="233"/>
      <c r="P111" s="123"/>
      <c r="Q111" s="123"/>
      <c r="R111" s="123"/>
      <c r="S111" s="121" t="str">
        <f t="shared" si="6"/>
        <v>0</v>
      </c>
      <c r="T111" s="122" t="str">
        <f t="shared" si="6"/>
        <v>0</v>
      </c>
      <c r="U111" s="123"/>
      <c r="V111" s="121" t="str">
        <f t="shared" si="7"/>
        <v>0</v>
      </c>
      <c r="W111" s="121" t="str">
        <f t="shared" si="7"/>
        <v>0</v>
      </c>
      <c r="X111" s="123"/>
      <c r="Y111" s="121" t="str">
        <f t="shared" si="8"/>
        <v>0</v>
      </c>
      <c r="Z111" s="121" t="str">
        <f t="shared" si="8"/>
        <v>0</v>
      </c>
      <c r="AA111" s="123"/>
    </row>
    <row r="112" spans="1:27" s="62" customFormat="1" ht="18" hidden="1" customHeight="1" x14ac:dyDescent="0.3">
      <c r="A112" s="483" t="s">
        <v>53</v>
      </c>
      <c r="B112" s="483"/>
      <c r="C112" s="483"/>
      <c r="D112" s="483"/>
      <c r="E112" s="483"/>
      <c r="F112" s="136"/>
      <c r="G112" s="137"/>
      <c r="H112" s="136"/>
      <c r="I112" s="136"/>
      <c r="J112" s="136"/>
      <c r="K112" s="137"/>
      <c r="L112" s="336"/>
      <c r="M112" s="336"/>
      <c r="N112" s="62" t="s">
        <v>52</v>
      </c>
      <c r="O112" s="124"/>
      <c r="P112" s="125"/>
      <c r="Q112" s="125"/>
      <c r="R112" s="125"/>
      <c r="S112" s="121" t="str">
        <f t="shared" si="6"/>
        <v>0</v>
      </c>
      <c r="T112" s="122" t="str">
        <f t="shared" si="6"/>
        <v>0</v>
      </c>
      <c r="U112" s="125"/>
      <c r="V112" s="121" t="str">
        <f t="shared" si="7"/>
        <v>0</v>
      </c>
      <c r="W112" s="121" t="str">
        <f t="shared" si="7"/>
        <v>0</v>
      </c>
      <c r="X112" s="125"/>
      <c r="Y112" s="121" t="str">
        <f t="shared" si="8"/>
        <v>0</v>
      </c>
      <c r="Z112" s="121" t="str">
        <f t="shared" si="8"/>
        <v>0</v>
      </c>
      <c r="AA112" s="125"/>
    </row>
    <row r="113" spans="1:27" s="62" customFormat="1" ht="18" hidden="1" customHeight="1" x14ac:dyDescent="0.3">
      <c r="A113" s="418" t="s">
        <v>54</v>
      </c>
      <c r="B113" s="418"/>
      <c r="C113" s="418"/>
      <c r="D113" s="418"/>
      <c r="E113" s="418"/>
      <c r="F113" s="241"/>
      <c r="G113" s="242"/>
      <c r="H113" s="241"/>
      <c r="I113" s="243"/>
      <c r="J113" s="241"/>
      <c r="K113" s="242"/>
      <c r="L113" s="368"/>
      <c r="M113" s="368"/>
      <c r="N113" s="62" t="s">
        <v>55</v>
      </c>
      <c r="S113" s="121" t="str">
        <f t="shared" si="6"/>
        <v>0</v>
      </c>
      <c r="T113" s="122" t="str">
        <f t="shared" si="6"/>
        <v>0</v>
      </c>
      <c r="V113" s="121" t="str">
        <f t="shared" si="7"/>
        <v>0</v>
      </c>
      <c r="W113" s="121" t="str">
        <f t="shared" si="7"/>
        <v>0</v>
      </c>
      <c r="Y113" s="121" t="str">
        <f t="shared" si="8"/>
        <v>0</v>
      </c>
      <c r="Z113" s="121" t="str">
        <f t="shared" si="8"/>
        <v>0</v>
      </c>
    </row>
    <row r="114" spans="1:27" s="62" customFormat="1" ht="18" hidden="1" customHeight="1" x14ac:dyDescent="0.3">
      <c r="A114" s="418" t="s">
        <v>56</v>
      </c>
      <c r="B114" s="418"/>
      <c r="C114" s="418"/>
      <c r="D114" s="418"/>
      <c r="E114" s="418"/>
      <c r="F114" s="241"/>
      <c r="G114" s="242"/>
      <c r="H114" s="241"/>
      <c r="I114" s="243"/>
      <c r="J114" s="241"/>
      <c r="K114" s="242"/>
      <c r="L114" s="369" t="str">
        <f>IF(H108+H109+H110+H113+H114+H115+H116+H117+H118+H121+H123=0,"",IF(H108=0,IF(H109+H110+H113+H114+H115+H116+H117+H118+H121+H112&gt;0,"Attenzione Zero Impiegati/Intermedi M full-time in B.2!",""),IF(H109+H110+H113+H114+H115+H116+H117+H118=0,"Nessuna assenza per Impiegati/Intermedi M?","")))</f>
        <v/>
      </c>
      <c r="M114" s="369"/>
      <c r="N114" s="62" t="s">
        <v>57</v>
      </c>
      <c r="S114" s="121" t="str">
        <f t="shared" si="6"/>
        <v>0</v>
      </c>
      <c r="T114" s="122" t="str">
        <f t="shared" si="6"/>
        <v>0</v>
      </c>
      <c r="V114" s="121" t="str">
        <f t="shared" si="7"/>
        <v>0</v>
      </c>
      <c r="W114" s="121" t="str">
        <f t="shared" si="7"/>
        <v>0</v>
      </c>
      <c r="Y114" s="121" t="str">
        <f t="shared" si="8"/>
        <v>0</v>
      </c>
      <c r="Z114" s="121" t="str">
        <f t="shared" si="8"/>
        <v>0</v>
      </c>
    </row>
    <row r="115" spans="1:27" s="62" customFormat="1" ht="18" hidden="1" customHeight="1" x14ac:dyDescent="0.3">
      <c r="A115" s="126" t="s">
        <v>58</v>
      </c>
      <c r="B115" s="126"/>
      <c r="C115" s="126"/>
      <c r="D115" s="126"/>
      <c r="E115" s="126"/>
      <c r="F115" s="132"/>
      <c r="G115" s="132"/>
      <c r="H115" s="132"/>
      <c r="I115" s="132"/>
      <c r="J115" s="132"/>
      <c r="K115" s="244"/>
      <c r="L115" s="344"/>
      <c r="M115" s="345"/>
      <c r="N115" s="62" t="s">
        <v>52</v>
      </c>
      <c r="O115" s="127"/>
      <c r="P115" s="128"/>
      <c r="Q115" s="128"/>
      <c r="R115" s="125"/>
      <c r="S115" s="121" t="str">
        <f t="shared" si="6"/>
        <v>0</v>
      </c>
      <c r="T115" s="122" t="str">
        <f t="shared" si="6"/>
        <v>0</v>
      </c>
      <c r="U115" s="128"/>
      <c r="V115" s="121" t="str">
        <f t="shared" si="7"/>
        <v>0</v>
      </c>
      <c r="W115" s="121" t="str">
        <f t="shared" si="7"/>
        <v>0</v>
      </c>
      <c r="X115" s="128"/>
      <c r="Y115" s="121" t="str">
        <f t="shared" si="8"/>
        <v>0</v>
      </c>
      <c r="Z115" s="121" t="str">
        <f t="shared" si="8"/>
        <v>0</v>
      </c>
      <c r="AA115" s="128"/>
    </row>
    <row r="116" spans="1:27" s="62" customFormat="1" ht="18" hidden="1" customHeight="1" x14ac:dyDescent="0.3">
      <c r="A116" s="418" t="s">
        <v>59</v>
      </c>
      <c r="B116" s="418"/>
      <c r="C116" s="418"/>
      <c r="D116" s="418"/>
      <c r="E116" s="418"/>
      <c r="F116" s="241"/>
      <c r="G116" s="242"/>
      <c r="H116" s="241"/>
      <c r="I116" s="243"/>
      <c r="J116" s="241"/>
      <c r="K116" s="242"/>
      <c r="L116" s="369" t="str">
        <f>IF(I108+I109+I110+I113+I114+I115+I116+I117+I118+I121+I123=0,"",IF(I108=0,IF(I109+I110+I113+I114+I115+I116+I117+I118+I121+I112&gt;0,"Attenzione Zero Impiegati/Intermedi F full-time in B.2!",""),IF(I109+I110+I113+I114+I115+I116+I117+I118=0,"Nessuna assenza per Impiegati/Intermedi F?","")))</f>
        <v/>
      </c>
      <c r="M116" s="369"/>
      <c r="N116" s="62" t="s">
        <v>60</v>
      </c>
      <c r="R116" s="63"/>
      <c r="S116" s="121" t="str">
        <f t="shared" si="6"/>
        <v>0</v>
      </c>
      <c r="T116" s="122" t="str">
        <f t="shared" si="6"/>
        <v>0</v>
      </c>
      <c r="V116" s="121" t="str">
        <f t="shared" si="7"/>
        <v>0</v>
      </c>
      <c r="W116" s="121" t="str">
        <f t="shared" si="7"/>
        <v>0</v>
      </c>
      <c r="Y116" s="121" t="str">
        <f t="shared" si="8"/>
        <v>0</v>
      </c>
      <c r="Z116" s="121" t="str">
        <f t="shared" si="8"/>
        <v>0</v>
      </c>
    </row>
    <row r="117" spans="1:27" s="62" customFormat="1" ht="18" hidden="1" customHeight="1" x14ac:dyDescent="0.3">
      <c r="A117" s="419" t="s">
        <v>61</v>
      </c>
      <c r="B117" s="419"/>
      <c r="C117" s="419"/>
      <c r="D117" s="419"/>
      <c r="E117" s="419"/>
      <c r="F117" s="241"/>
      <c r="G117" s="242"/>
      <c r="H117" s="241"/>
      <c r="I117" s="243"/>
      <c r="J117" s="241"/>
      <c r="K117" s="242"/>
      <c r="L117" s="369" t="str">
        <f>IF(J108+J109+J110+J113+J114+J115+J116+J117+J118+J121+J123=0,"",IF(J108=0,IF(J109+J110+J113+J114+J115+J116+J117+J118+J121+J112&gt;0,"Attenzione Zero Operai M full-time in B.2!",""),IF(J109+J110+J113+J114+J115+J116+J117+J118=0,"Nessuna assenza per Operai M?","")))</f>
        <v/>
      </c>
      <c r="M117" s="369"/>
      <c r="N117" s="62" t="s">
        <v>62</v>
      </c>
      <c r="R117" s="63"/>
      <c r="S117" s="121" t="str">
        <f t="shared" si="6"/>
        <v>0</v>
      </c>
      <c r="T117" s="122" t="str">
        <f t="shared" si="6"/>
        <v>0</v>
      </c>
      <c r="V117" s="121" t="str">
        <f t="shared" si="7"/>
        <v>0</v>
      </c>
      <c r="W117" s="121" t="str">
        <f t="shared" si="7"/>
        <v>0</v>
      </c>
      <c r="Y117" s="121" t="str">
        <f t="shared" si="8"/>
        <v>0</v>
      </c>
      <c r="Z117" s="121" t="str">
        <f t="shared" si="8"/>
        <v>0</v>
      </c>
    </row>
    <row r="118" spans="1:27" s="62" customFormat="1" ht="18" hidden="1" customHeight="1" x14ac:dyDescent="0.3">
      <c r="A118" s="422" t="s">
        <v>63</v>
      </c>
      <c r="B118" s="422"/>
      <c r="C118" s="422"/>
      <c r="D118" s="422"/>
      <c r="E118" s="422"/>
      <c r="F118" s="245"/>
      <c r="G118" s="242"/>
      <c r="H118" s="241"/>
      <c r="I118" s="243"/>
      <c r="J118" s="241"/>
      <c r="K118" s="242"/>
      <c r="L118" s="369" t="str">
        <f>IF(K108+K109+K110+K113+K114+K115+K116+K117+K118+K121+K123=0,"",IF(K108=0,IF(K109+K110+K113+K114+K115+K116+K117+K118+K121+K112&gt;0,"Attenzione Zero Operai F full-time in B.2!",""),IF(K109+K110+K113+K114+K115+K116+K117+K118=0,"Nessuna assenza per Operai F?","")))</f>
        <v/>
      </c>
      <c r="M118" s="369"/>
      <c r="N118" s="62" t="s">
        <v>64</v>
      </c>
      <c r="R118" s="63"/>
      <c r="S118" s="121" t="str">
        <f t="shared" si="6"/>
        <v>0</v>
      </c>
      <c r="T118" s="122" t="str">
        <f t="shared" si="6"/>
        <v>0</v>
      </c>
      <c r="V118" s="121" t="str">
        <f t="shared" si="7"/>
        <v>0</v>
      </c>
      <c r="W118" s="121" t="str">
        <f t="shared" si="7"/>
        <v>0</v>
      </c>
      <c r="Y118" s="121" t="str">
        <f t="shared" si="8"/>
        <v>0</v>
      </c>
      <c r="Z118" s="121" t="str">
        <f t="shared" si="8"/>
        <v>0</v>
      </c>
    </row>
    <row r="119" spans="1:27" s="62" customFormat="1" ht="18" hidden="1" customHeight="1" x14ac:dyDescent="0.3">
      <c r="A119" s="502" t="s">
        <v>65</v>
      </c>
      <c r="B119" s="502"/>
      <c r="C119" s="502"/>
      <c r="D119" s="502"/>
      <c r="E119" s="502"/>
      <c r="F119" s="136"/>
      <c r="G119" s="137"/>
      <c r="H119" s="136"/>
      <c r="I119" s="136"/>
      <c r="J119" s="136"/>
      <c r="K119" s="137"/>
      <c r="L119" s="336"/>
      <c r="M119" s="336"/>
      <c r="N119" s="62" t="s">
        <v>52</v>
      </c>
      <c r="O119" s="129"/>
      <c r="P119" s="129"/>
      <c r="R119" s="63"/>
      <c r="S119" s="121" t="str">
        <f t="shared" si="6"/>
        <v>0</v>
      </c>
      <c r="T119" s="122" t="str">
        <f t="shared" si="6"/>
        <v>0</v>
      </c>
      <c r="V119" s="121" t="str">
        <f t="shared" si="7"/>
        <v>0</v>
      </c>
      <c r="W119" s="121" t="str">
        <f t="shared" si="7"/>
        <v>0</v>
      </c>
      <c r="Y119" s="121" t="str">
        <f t="shared" si="8"/>
        <v>0</v>
      </c>
      <c r="Z119" s="121" t="str">
        <f t="shared" si="8"/>
        <v>0</v>
      </c>
    </row>
    <row r="120" spans="1:27" s="62" customFormat="1" ht="18" hidden="1" customHeight="1" x14ac:dyDescent="0.3">
      <c r="A120" s="502" t="s">
        <v>66</v>
      </c>
      <c r="B120" s="502"/>
      <c r="C120" s="502"/>
      <c r="D120" s="502"/>
      <c r="E120" s="502"/>
      <c r="F120" s="136"/>
      <c r="G120" s="137"/>
      <c r="H120" s="136"/>
      <c r="I120" s="136"/>
      <c r="J120" s="136"/>
      <c r="K120" s="137"/>
      <c r="L120" s="336"/>
      <c r="M120" s="336"/>
      <c r="N120" s="62" t="s">
        <v>52</v>
      </c>
      <c r="O120" s="129"/>
      <c r="P120" s="129"/>
      <c r="R120" s="63"/>
      <c r="S120" s="121" t="str">
        <f t="shared" si="6"/>
        <v>0</v>
      </c>
      <c r="T120" s="122" t="str">
        <f t="shared" si="6"/>
        <v>0</v>
      </c>
      <c r="V120" s="121" t="str">
        <f t="shared" si="7"/>
        <v>0</v>
      </c>
      <c r="W120" s="121" t="str">
        <f t="shared" si="7"/>
        <v>0</v>
      </c>
      <c r="Y120" s="121" t="str">
        <f t="shared" si="8"/>
        <v>0</v>
      </c>
      <c r="Z120" s="121" t="str">
        <f t="shared" si="8"/>
        <v>0</v>
      </c>
    </row>
    <row r="121" spans="1:27" s="62" customFormat="1" ht="18" hidden="1" customHeight="1" x14ac:dyDescent="0.3">
      <c r="A121" s="501" t="s">
        <v>67</v>
      </c>
      <c r="B121" s="501"/>
      <c r="C121" s="501"/>
      <c r="D121" s="501"/>
      <c r="E121" s="501"/>
      <c r="F121" s="246"/>
      <c r="G121" s="243"/>
      <c r="H121" s="246"/>
      <c r="I121" s="246"/>
      <c r="J121" s="246"/>
      <c r="K121" s="243"/>
      <c r="L121" s="336"/>
      <c r="M121" s="346"/>
      <c r="N121" s="62" t="s">
        <v>68</v>
      </c>
      <c r="O121" s="83"/>
      <c r="P121" s="83"/>
      <c r="R121" s="63"/>
      <c r="S121" s="121" t="str">
        <f>IF(S$105&gt;0,+F121/S$105/8,"0")</f>
        <v>0</v>
      </c>
      <c r="T121" s="122" t="str">
        <f>IF(T$105&gt;0,+G121/T$105/8,"0")</f>
        <v>0</v>
      </c>
      <c r="V121" s="121" t="str">
        <f t="shared" si="7"/>
        <v>0</v>
      </c>
      <c r="W121" s="121" t="str">
        <f t="shared" si="7"/>
        <v>0</v>
      </c>
      <c r="Y121" s="121" t="str">
        <f t="shared" si="8"/>
        <v>0</v>
      </c>
      <c r="Z121" s="121" t="str">
        <f t="shared" si="8"/>
        <v>0</v>
      </c>
    </row>
    <row r="122" spans="1:27" s="62" customFormat="1" ht="18" hidden="1" customHeight="1" x14ac:dyDescent="0.3">
      <c r="A122" s="126" t="s">
        <v>69</v>
      </c>
      <c r="B122" s="126"/>
      <c r="C122" s="126"/>
      <c r="D122" s="126"/>
      <c r="E122" s="131"/>
      <c r="F122" s="132"/>
      <c r="G122" s="132"/>
      <c r="H122" s="132"/>
      <c r="I122" s="132"/>
      <c r="J122" s="132"/>
      <c r="K122" s="244"/>
      <c r="L122" s="336"/>
      <c r="M122" s="336"/>
      <c r="N122" s="62" t="s">
        <v>52</v>
      </c>
      <c r="O122" s="133"/>
      <c r="P122" s="133"/>
      <c r="Q122" s="134"/>
      <c r="R122" s="134"/>
      <c r="S122" s="121" t="str">
        <f>IF(S$105&gt;0,+F122/S$105,"0")</f>
        <v>0</v>
      </c>
    </row>
    <row r="123" spans="1:27" s="62" customFormat="1" ht="22.2" hidden="1" customHeight="1" x14ac:dyDescent="0.3">
      <c r="A123" s="440" t="s">
        <v>70</v>
      </c>
      <c r="B123" s="440"/>
      <c r="C123" s="440"/>
      <c r="D123" s="440"/>
      <c r="E123" s="440"/>
      <c r="F123" s="135"/>
      <c r="G123" s="135"/>
      <c r="H123" s="245"/>
      <c r="I123" s="243"/>
      <c r="J123" s="241"/>
      <c r="K123" s="242"/>
      <c r="L123" s="336"/>
      <c r="M123" s="336"/>
      <c r="N123" s="62" t="s">
        <v>71</v>
      </c>
      <c r="O123" s="130"/>
      <c r="R123" s="63"/>
      <c r="S123" s="121"/>
      <c r="T123" s="121"/>
      <c r="V123" s="121" t="str">
        <f>IF(V$105&gt;0,+H123/V$105,"0")</f>
        <v>0</v>
      </c>
      <c r="W123" s="121" t="str">
        <f>IF(W$105&gt;0,+I123/W$105,"0")</f>
        <v>0</v>
      </c>
      <c r="Y123" s="121" t="str">
        <f>IF(Y$105&gt;0,+J123/Y$105,"0")</f>
        <v>0</v>
      </c>
      <c r="Z123" s="121" t="str">
        <f>IF(Z$105&gt;0,+K123/Z$105,"0")</f>
        <v>0</v>
      </c>
    </row>
    <row r="124" spans="1:27" s="61" customFormat="1" ht="18" hidden="1" customHeight="1" x14ac:dyDescent="0.3">
      <c r="A124" s="421" t="s">
        <v>72</v>
      </c>
      <c r="B124" s="421"/>
      <c r="C124" s="421"/>
      <c r="D124" s="421"/>
      <c r="E124" s="421"/>
      <c r="F124" s="136"/>
      <c r="G124" s="137"/>
      <c r="H124" s="136"/>
      <c r="I124" s="136"/>
      <c r="J124" s="136"/>
      <c r="K124" s="137"/>
      <c r="L124" s="336"/>
      <c r="M124" s="336"/>
      <c r="N124" s="63" t="s">
        <v>73</v>
      </c>
      <c r="O124" s="129"/>
      <c r="P124" s="129"/>
      <c r="R124" s="63"/>
    </row>
    <row r="125" spans="1:27" s="62" customFormat="1" ht="18" hidden="1" customHeight="1" x14ac:dyDescent="0.3">
      <c r="A125" s="421" t="s">
        <v>74</v>
      </c>
      <c r="B125" s="421"/>
      <c r="C125" s="421"/>
      <c r="D125" s="421"/>
      <c r="E125" s="421"/>
      <c r="F125" s="136"/>
      <c r="G125" s="137"/>
      <c r="H125" s="136"/>
      <c r="I125" s="136"/>
      <c r="J125" s="136"/>
      <c r="K125" s="137"/>
      <c r="L125" s="336"/>
      <c r="M125" s="336"/>
      <c r="N125" s="138" t="s">
        <v>73</v>
      </c>
      <c r="O125" s="139"/>
      <c r="P125" s="139"/>
      <c r="R125" s="63"/>
    </row>
    <row r="126" spans="1:27" s="62" customFormat="1" ht="18" hidden="1" customHeight="1" x14ac:dyDescent="0.3">
      <c r="A126" s="60"/>
      <c r="B126" s="60"/>
      <c r="C126" s="60"/>
      <c r="D126" s="60"/>
      <c r="E126" s="60"/>
      <c r="F126" s="60"/>
      <c r="G126" s="60"/>
      <c r="H126" s="60"/>
      <c r="I126" s="63"/>
      <c r="J126" s="60"/>
      <c r="K126" s="60"/>
      <c r="L126" s="336"/>
      <c r="M126" s="336"/>
      <c r="N126" s="140" t="s">
        <v>75</v>
      </c>
      <c r="O126" s="141"/>
      <c r="P126" s="142" t="str">
        <f>IF(P105&gt;0,+(S126*S105+V126*V105+Y126*Y105)/P105,"0")</f>
        <v>0</v>
      </c>
      <c r="Q126" s="142" t="str">
        <f>IF(Q105&gt;0,+(T126*T105+W126*W105+Z126*Z105)/Q105,"0")</f>
        <v>0</v>
      </c>
      <c r="R126" s="142" t="str">
        <f>IF(P105&gt;0,IF(Q105&gt;0,+R108/R106,P126),Q126)</f>
        <v>0</v>
      </c>
      <c r="S126" s="142" t="str">
        <f>IF(S105&gt;0,+S108/S106,"0")</f>
        <v>0</v>
      </c>
      <c r="T126" s="142" t="str">
        <f>IF(T105&gt;0,+T108/T106,"0")</f>
        <v>0</v>
      </c>
      <c r="U126" s="142" t="str">
        <f>IF(S105&gt;0,IF(T105&gt;0,+U108/U106,S126),T126)</f>
        <v>0</v>
      </c>
      <c r="V126" s="142" t="str">
        <f>IF(V105&gt;0,+V108/V106,"0")</f>
        <v>0</v>
      </c>
      <c r="W126" s="142" t="str">
        <f>IF(W105&gt;0,+W108/W106,"0")</f>
        <v>0</v>
      </c>
      <c r="X126" s="142" t="str">
        <f>IF(V105&gt;0,IF(W105&gt;0,+X108/X106,V126),W126)</f>
        <v>0</v>
      </c>
      <c r="Y126" s="142" t="str">
        <f>IF(Y105&gt;0,+Y108/Y106,"0")</f>
        <v>0</v>
      </c>
      <c r="Z126" s="142" t="str">
        <f>IF(Z105&gt;0,+Z108/Z106,"0")</f>
        <v>0</v>
      </c>
      <c r="AA126" s="142" t="str">
        <f>IF(Y105&gt;0,IF(Z105&gt;0,+AA108/AA106,Y126),Z126)</f>
        <v>0</v>
      </c>
    </row>
    <row r="127" spans="1:27" s="62" customFormat="1" ht="26.4" hidden="1" customHeight="1" x14ac:dyDescent="0.3">
      <c r="A127" s="500" t="s">
        <v>76</v>
      </c>
      <c r="B127" s="500"/>
      <c r="C127" s="500"/>
      <c r="D127" s="500"/>
      <c r="E127" s="500"/>
      <c r="F127" s="500"/>
      <c r="G127" s="500"/>
      <c r="H127" s="500"/>
      <c r="I127" s="500"/>
      <c r="J127" s="500"/>
      <c r="K127" s="500"/>
      <c r="L127" s="318"/>
      <c r="M127" s="318"/>
      <c r="N127" s="62" t="s">
        <v>77</v>
      </c>
      <c r="O127" s="61"/>
      <c r="R127" s="63"/>
    </row>
    <row r="128" spans="1:27" s="62" customFormat="1" ht="18" hidden="1" customHeight="1" x14ac:dyDescent="0.3">
      <c r="A128" s="420" t="s">
        <v>78</v>
      </c>
      <c r="B128" s="420"/>
      <c r="C128" s="420"/>
      <c r="D128" s="420"/>
      <c r="E128" s="420"/>
      <c r="F128" s="420"/>
      <c r="G128" s="420"/>
      <c r="H128" s="420"/>
      <c r="I128" s="420"/>
      <c r="J128" s="420"/>
      <c r="K128" s="420"/>
      <c r="L128" s="318"/>
      <c r="M128" s="318"/>
      <c r="N128" s="60"/>
      <c r="O128" s="61"/>
      <c r="R128" s="63"/>
    </row>
    <row r="129" spans="1:19" s="62" customFormat="1" ht="26.4" hidden="1" customHeight="1" x14ac:dyDescent="0.3">
      <c r="A129" s="425" t="s">
        <v>79</v>
      </c>
      <c r="B129" s="425"/>
      <c r="C129" s="425"/>
      <c r="D129" s="425"/>
      <c r="E129" s="425"/>
      <c r="F129" s="425"/>
      <c r="G129" s="425"/>
      <c r="H129" s="425"/>
      <c r="I129" s="425"/>
      <c r="J129" s="425"/>
      <c r="K129" s="425"/>
      <c r="L129" s="318"/>
      <c r="M129" s="318"/>
      <c r="N129" s="60"/>
      <c r="O129" s="61"/>
      <c r="R129" s="63"/>
    </row>
    <row r="130" spans="1:19" s="62" customFormat="1" ht="18" hidden="1" customHeight="1" x14ac:dyDescent="0.3">
      <c r="A130" s="425" t="s">
        <v>80</v>
      </c>
      <c r="B130" s="425"/>
      <c r="C130" s="425"/>
      <c r="D130" s="425"/>
      <c r="E130" s="425"/>
      <c r="F130" s="425"/>
      <c r="G130" s="425"/>
      <c r="H130" s="425"/>
      <c r="I130" s="425"/>
      <c r="J130" s="425"/>
      <c r="K130" s="425"/>
      <c r="L130" s="318"/>
      <c r="M130" s="318"/>
      <c r="N130" s="60"/>
      <c r="O130" s="61"/>
      <c r="R130" s="63"/>
    </row>
    <row r="131" spans="1:19" s="62" customFormat="1" ht="29.25" hidden="1" customHeight="1" x14ac:dyDescent="0.3">
      <c r="A131" s="425" t="s">
        <v>81</v>
      </c>
      <c r="B131" s="425"/>
      <c r="C131" s="425"/>
      <c r="D131" s="425"/>
      <c r="E131" s="425"/>
      <c r="F131" s="425"/>
      <c r="G131" s="425"/>
      <c r="H131" s="425"/>
      <c r="I131" s="425"/>
      <c r="J131" s="425"/>
      <c r="K131" s="425"/>
      <c r="L131" s="318"/>
      <c r="M131" s="318"/>
      <c r="N131" s="60"/>
      <c r="O131" s="61"/>
      <c r="R131" s="63"/>
    </row>
    <row r="132" spans="1:19" s="62" customFormat="1" ht="19.5" hidden="1" customHeight="1" x14ac:dyDescent="0.3">
      <c r="A132" s="425" t="s">
        <v>82</v>
      </c>
      <c r="B132" s="425"/>
      <c r="C132" s="425"/>
      <c r="D132" s="425"/>
      <c r="E132" s="425"/>
      <c r="F132" s="425"/>
      <c r="G132" s="425"/>
      <c r="H132" s="425"/>
      <c r="I132" s="425"/>
      <c r="J132" s="425"/>
      <c r="K132" s="425"/>
      <c r="L132" s="318"/>
      <c r="M132" s="318"/>
      <c r="N132" s="60"/>
      <c r="O132" s="61"/>
      <c r="R132" s="63"/>
    </row>
    <row r="133" spans="1:19" s="62" customFormat="1" ht="18" hidden="1" customHeight="1" x14ac:dyDescent="0.3">
      <c r="A133" s="425" t="s">
        <v>580</v>
      </c>
      <c r="B133" s="425"/>
      <c r="C133" s="425"/>
      <c r="D133" s="425"/>
      <c r="E133" s="425"/>
      <c r="F133" s="425"/>
      <c r="G133" s="425"/>
      <c r="H133" s="425"/>
      <c r="I133" s="425"/>
      <c r="J133" s="425"/>
      <c r="K133" s="425"/>
      <c r="L133" s="318"/>
      <c r="M133" s="318"/>
      <c r="N133" s="60"/>
      <c r="O133" s="61"/>
      <c r="R133" s="63"/>
    </row>
    <row r="134" spans="1:19" s="62" customFormat="1" ht="15.75" hidden="1" customHeight="1" x14ac:dyDescent="0.3">
      <c r="A134" s="497" t="s">
        <v>582</v>
      </c>
      <c r="B134" s="497"/>
      <c r="C134" s="497"/>
      <c r="D134" s="497"/>
      <c r="E134" s="497"/>
      <c r="F134" s="497"/>
      <c r="G134" s="497"/>
      <c r="H134" s="497"/>
      <c r="I134" s="497"/>
      <c r="J134" s="497"/>
      <c r="K134" s="497"/>
      <c r="L134" s="318"/>
      <c r="M134" s="318"/>
      <c r="N134" s="60"/>
      <c r="O134" s="61"/>
      <c r="R134" s="63"/>
    </row>
    <row r="135" spans="1:19" s="62" customFormat="1" ht="11.4" customHeight="1" x14ac:dyDescent="0.3">
      <c r="A135" s="499"/>
      <c r="B135" s="499"/>
      <c r="C135" s="499"/>
      <c r="D135" s="499"/>
      <c r="E135" s="499"/>
      <c r="F135" s="499"/>
      <c r="G135" s="499"/>
      <c r="H135" s="499"/>
      <c r="I135" s="499"/>
      <c r="J135" s="499"/>
      <c r="K135" s="499"/>
      <c r="L135" s="318"/>
      <c r="M135" s="318"/>
      <c r="N135" s="60"/>
      <c r="O135" s="61"/>
      <c r="R135" s="63"/>
    </row>
    <row r="136" spans="1:19" s="62" customFormat="1" ht="21.6" customHeight="1" x14ac:dyDescent="0.3">
      <c r="A136" s="374" t="s">
        <v>655</v>
      </c>
      <c r="B136" s="374"/>
      <c r="C136" s="374"/>
      <c r="D136" s="374"/>
      <c r="E136" s="374"/>
      <c r="F136" s="374"/>
      <c r="G136" s="374"/>
      <c r="H136" s="374"/>
      <c r="I136" s="374"/>
      <c r="J136" s="374"/>
      <c r="K136" s="374"/>
      <c r="L136" s="318"/>
      <c r="M136" s="318"/>
      <c r="N136" s="60"/>
      <c r="O136" s="61"/>
      <c r="R136" s="63"/>
    </row>
    <row r="137" spans="1:19" s="13" customFormat="1" ht="20.399999999999999" customHeight="1" x14ac:dyDescent="0.3">
      <c r="A137" s="402" t="s">
        <v>652</v>
      </c>
      <c r="B137" s="402"/>
      <c r="C137" s="402"/>
      <c r="D137" s="402"/>
      <c r="E137" s="402"/>
      <c r="F137" s="402"/>
      <c r="G137" s="402"/>
      <c r="H137" s="402"/>
      <c r="I137" s="402"/>
      <c r="J137" s="402"/>
      <c r="K137" s="402"/>
      <c r="L137" s="318"/>
      <c r="M137" s="318"/>
      <c r="N137" s="3"/>
      <c r="O137" s="168"/>
      <c r="R137" s="8"/>
    </row>
    <row r="138" spans="1:19" s="160" customFormat="1" ht="21.6" customHeight="1" x14ac:dyDescent="0.3">
      <c r="A138" s="202"/>
      <c r="B138" s="169"/>
      <c r="C138" s="205"/>
      <c r="D138" s="169"/>
      <c r="E138" s="169"/>
      <c r="F138" s="169"/>
      <c r="G138" s="169"/>
      <c r="H138" s="162" t="s">
        <v>10</v>
      </c>
      <c r="I138" s="279" t="b">
        <v>0</v>
      </c>
      <c r="J138" s="162" t="s">
        <v>11</v>
      </c>
      <c r="K138" s="279" t="b">
        <v>0</v>
      </c>
      <c r="L138" s="347" t="str">
        <f>IF(P138+Q138&gt;1,"Scegliere una sola opzione","")</f>
        <v/>
      </c>
      <c r="M138" s="340"/>
      <c r="N138" s="5" t="str">
        <f>+IF(I138=TRUE,"1","0")</f>
        <v>0</v>
      </c>
      <c r="O138" s="5" t="str">
        <f>+IF(K138=TRUE,"1","0")</f>
        <v>0</v>
      </c>
      <c r="P138" s="179">
        <f>N138*1</f>
        <v>0</v>
      </c>
      <c r="Q138" s="179">
        <f>O138*1</f>
        <v>0</v>
      </c>
    </row>
    <row r="139" spans="1:19" s="62" customFormat="1" ht="21.6" customHeight="1" x14ac:dyDescent="0.3">
      <c r="A139" s="170" t="s">
        <v>607</v>
      </c>
      <c r="B139" s="171"/>
      <c r="C139" s="171"/>
      <c r="D139" s="171"/>
      <c r="E139" s="171"/>
      <c r="F139" s="171"/>
      <c r="G139" s="171"/>
      <c r="H139" s="171"/>
      <c r="I139" s="171"/>
      <c r="J139" s="171"/>
      <c r="K139" s="171"/>
      <c r="L139" s="318"/>
      <c r="M139" s="318"/>
      <c r="N139" s="60"/>
      <c r="O139" s="61"/>
      <c r="R139" s="63"/>
    </row>
    <row r="140" spans="1:19" s="56" customFormat="1" ht="18.75" customHeight="1" x14ac:dyDescent="0.3">
      <c r="C140" s="150"/>
      <c r="D140" s="150"/>
      <c r="E140" s="151"/>
      <c r="F140" s="150"/>
      <c r="G140" s="150"/>
      <c r="H140" s="150"/>
      <c r="I140" s="150"/>
      <c r="J140" s="150"/>
      <c r="K140" s="150"/>
      <c r="L140" s="348"/>
      <c r="M140" s="348"/>
      <c r="N140" s="76"/>
      <c r="O140" s="63"/>
      <c r="P140" s="152"/>
      <c r="Q140" s="152"/>
      <c r="R140" s="152"/>
      <c r="S140" s="152"/>
    </row>
    <row r="141" spans="1:19" s="56" customFormat="1" ht="18.75" customHeight="1" x14ac:dyDescent="0.3">
      <c r="A141" s="153"/>
      <c r="B141" s="172" t="s">
        <v>608</v>
      </c>
      <c r="C141" s="150"/>
      <c r="D141" s="150"/>
      <c r="E141" s="151"/>
      <c r="F141" s="150"/>
      <c r="G141" s="152"/>
      <c r="H141" s="150"/>
      <c r="I141" s="150"/>
      <c r="J141" s="150"/>
      <c r="K141" s="150"/>
      <c r="L141" s="348"/>
      <c r="M141" s="348"/>
      <c r="N141" s="76"/>
      <c r="O141" s="63"/>
      <c r="P141" s="152"/>
      <c r="Q141" s="152"/>
      <c r="R141" s="152"/>
      <c r="S141" s="152"/>
    </row>
    <row r="142" spans="1:19" s="56" customFormat="1" ht="18.75" customHeight="1" x14ac:dyDescent="0.3">
      <c r="B142" s="9" t="s">
        <v>85</v>
      </c>
      <c r="C142" s="150"/>
      <c r="D142" s="150"/>
      <c r="E142" s="151"/>
      <c r="F142" s="150"/>
      <c r="G142" s="280" t="b">
        <v>0</v>
      </c>
      <c r="H142" s="150"/>
      <c r="I142" s="423" t="str">
        <f>IF(OR(P142+P143&gt;1,P142+P144&gt;1),"Scegliere una sola opzione","")</f>
        <v/>
      </c>
      <c r="J142" s="423"/>
      <c r="K142" s="423"/>
      <c r="L142" s="349"/>
      <c r="M142" s="350"/>
      <c r="N142" s="5" t="str">
        <f>+IF(G142=TRUE,"1","0")</f>
        <v>0</v>
      </c>
      <c r="P142" s="179">
        <f>+N142*1</f>
        <v>0</v>
      </c>
      <c r="Q142" s="152"/>
      <c r="R142" s="152"/>
      <c r="S142" s="152"/>
    </row>
    <row r="143" spans="1:19" s="56" customFormat="1" ht="18.75" customHeight="1" x14ac:dyDescent="0.3">
      <c r="B143" s="9" t="s">
        <v>609</v>
      </c>
      <c r="C143" s="150"/>
      <c r="D143" s="150"/>
      <c r="E143" s="151"/>
      <c r="F143" s="150"/>
      <c r="G143" s="280" t="b">
        <v>0</v>
      </c>
      <c r="H143" s="150"/>
      <c r="I143" s="423"/>
      <c r="J143" s="423"/>
      <c r="K143" s="423"/>
      <c r="L143" s="349"/>
      <c r="M143" s="348"/>
      <c r="N143" s="5" t="str">
        <f>+IF(G143=TRUE,"1","0")</f>
        <v>0</v>
      </c>
      <c r="P143" s="179">
        <f>+N143*1</f>
        <v>0</v>
      </c>
      <c r="Q143" s="152"/>
      <c r="R143" s="152"/>
      <c r="S143" s="152"/>
    </row>
    <row r="144" spans="1:19" s="56" customFormat="1" ht="18.75" customHeight="1" x14ac:dyDescent="0.3">
      <c r="B144" s="9" t="s">
        <v>610</v>
      </c>
      <c r="C144" s="150"/>
      <c r="D144" s="150"/>
      <c r="E144" s="151"/>
      <c r="F144" s="150"/>
      <c r="G144" s="280" t="b">
        <v>0</v>
      </c>
      <c r="H144" s="150"/>
      <c r="I144" s="423"/>
      <c r="J144" s="423"/>
      <c r="K144" s="423"/>
      <c r="L144" s="349"/>
      <c r="M144" s="348"/>
      <c r="N144" s="5" t="str">
        <f>+IF(G144=TRUE,"1","0")</f>
        <v>0</v>
      </c>
      <c r="P144" s="179">
        <f>+N144*1</f>
        <v>0</v>
      </c>
      <c r="Q144" s="152"/>
      <c r="R144" s="152"/>
      <c r="S144" s="152"/>
    </row>
    <row r="145" spans="1:18" s="62" customFormat="1" ht="15.75" customHeight="1" x14ac:dyDescent="0.3">
      <c r="A145" s="234"/>
      <c r="B145" s="234"/>
      <c r="C145" s="234"/>
      <c r="D145" s="234"/>
      <c r="E145" s="234"/>
      <c r="F145" s="234"/>
      <c r="G145" s="234"/>
      <c r="H145" s="234"/>
      <c r="I145" s="234"/>
      <c r="J145" s="234"/>
      <c r="K145" s="234"/>
      <c r="L145" s="318"/>
      <c r="M145" s="318"/>
      <c r="N145" s="60"/>
      <c r="O145" s="61"/>
      <c r="R145" s="63"/>
    </row>
    <row r="146" spans="1:18" s="56" customFormat="1" ht="21" customHeight="1" x14ac:dyDescent="0.3">
      <c r="B146" s="172" t="s">
        <v>669</v>
      </c>
      <c r="L146" s="327"/>
      <c r="M146" s="327"/>
      <c r="N146" s="58"/>
      <c r="O146" s="58"/>
      <c r="P146" s="58"/>
      <c r="Q146" s="58"/>
      <c r="R146" s="59"/>
    </row>
    <row r="147" spans="1:18" s="56" customFormat="1" ht="24.6" customHeight="1" x14ac:dyDescent="0.3">
      <c r="H147" s="296"/>
      <c r="I147" s="224"/>
      <c r="L147" s="327"/>
      <c r="M147" s="327"/>
      <c r="N147" s="58"/>
      <c r="O147" s="58"/>
      <c r="P147" s="58"/>
      <c r="Q147" s="58"/>
      <c r="R147" s="59"/>
    </row>
    <row r="148" spans="1:18" s="57" customFormat="1" ht="27.75" customHeight="1" x14ac:dyDescent="0.3">
      <c r="B148" s="70"/>
      <c r="C148" s="248"/>
      <c r="D148" s="248"/>
      <c r="E148" s="248"/>
      <c r="F148" s="249"/>
      <c r="G148" s="249"/>
      <c r="H148" s="249"/>
      <c r="I148" s="249"/>
      <c r="K148" s="144"/>
      <c r="L148" s="338"/>
      <c r="M148" s="338"/>
      <c r="N148" s="59"/>
      <c r="O148" s="59"/>
      <c r="P148" s="59"/>
      <c r="Q148" s="59"/>
      <c r="R148" s="59"/>
    </row>
    <row r="149" spans="1:18" s="57" customFormat="1" ht="32.25" customHeight="1" x14ac:dyDescent="0.3">
      <c r="A149" s="374" t="s">
        <v>659</v>
      </c>
      <c r="B149" s="374"/>
      <c r="C149" s="374"/>
      <c r="D149" s="374"/>
      <c r="E149" s="374"/>
      <c r="F149" s="374"/>
      <c r="G149" s="374"/>
      <c r="H149" s="374"/>
      <c r="I149" s="374"/>
      <c r="J149" s="374"/>
      <c r="K149" s="374"/>
      <c r="L149" s="338"/>
      <c r="M149" s="338"/>
      <c r="N149" s="59"/>
      <c r="O149" s="59"/>
      <c r="P149" s="59"/>
      <c r="Q149" s="59"/>
      <c r="R149" s="59"/>
    </row>
    <row r="150" spans="1:18" s="57" customFormat="1" ht="32.25" customHeight="1" x14ac:dyDescent="0.3">
      <c r="A150" s="498" t="s">
        <v>658</v>
      </c>
      <c r="B150" s="498"/>
      <c r="C150" s="498"/>
      <c r="D150" s="498"/>
      <c r="E150" s="498"/>
      <c r="F150" s="498"/>
      <c r="G150" s="498"/>
      <c r="H150" s="498"/>
      <c r="I150" s="498"/>
      <c r="J150" s="498"/>
      <c r="K150" s="498"/>
      <c r="L150" s="338"/>
      <c r="M150" s="338"/>
      <c r="N150" s="59"/>
      <c r="O150" s="59"/>
      <c r="P150" s="59"/>
      <c r="Q150" s="59"/>
      <c r="R150" s="59"/>
    </row>
    <row r="151" spans="1:18" s="57" customFormat="1" ht="53.4" customHeight="1" x14ac:dyDescent="0.3">
      <c r="A151" s="424" t="s">
        <v>665</v>
      </c>
      <c r="B151" s="424"/>
      <c r="C151" s="424"/>
      <c r="D151" s="424"/>
      <c r="E151" s="424"/>
      <c r="F151" s="424"/>
      <c r="G151" s="237"/>
      <c r="H151" s="50" t="s">
        <v>10</v>
      </c>
      <c r="I151" s="281" t="b">
        <v>0</v>
      </c>
      <c r="J151" s="50" t="s">
        <v>11</v>
      </c>
      <c r="K151" s="279" t="b">
        <v>0</v>
      </c>
      <c r="L151" s="351" t="str">
        <f>IF(P151+Q151&gt;1,"Scegliere una sola opzione","")</f>
        <v/>
      </c>
      <c r="M151" s="340"/>
      <c r="N151" s="5" t="str">
        <f>+IF(I151=TRUE,"1","0")</f>
        <v>0</v>
      </c>
      <c r="O151" s="5" t="str">
        <f>+IF(K151=TRUE,"1","0")</f>
        <v>0</v>
      </c>
      <c r="P151" s="167">
        <f>N151*1</f>
        <v>0</v>
      </c>
      <c r="Q151" s="167">
        <f>O151*1</f>
        <v>0</v>
      </c>
      <c r="R151" s="59"/>
    </row>
    <row r="152" spans="1:18" s="57" customFormat="1" ht="40.950000000000003" customHeight="1" x14ac:dyDescent="0.3">
      <c r="A152" s="199" t="s">
        <v>620</v>
      </c>
      <c r="B152" s="235"/>
      <c r="C152" s="237"/>
      <c r="D152" s="237"/>
      <c r="E152" s="237"/>
      <c r="F152" s="237"/>
      <c r="G152" s="237"/>
      <c r="H152" s="237"/>
      <c r="I152" s="237"/>
      <c r="J152" s="237"/>
      <c r="K152" s="237"/>
      <c r="L152" s="338"/>
      <c r="M152" s="338"/>
      <c r="N152" s="59"/>
      <c r="O152" s="59"/>
      <c r="P152" s="59"/>
      <c r="Q152" s="59"/>
      <c r="R152" s="59"/>
    </row>
    <row r="153" spans="1:18" s="57" customFormat="1" ht="24.75" customHeight="1" x14ac:dyDescent="0.3">
      <c r="A153" s="143"/>
      <c r="B153" s="250" t="s">
        <v>670</v>
      </c>
      <c r="C153" s="235"/>
      <c r="D153" s="225"/>
      <c r="E153" s="225"/>
      <c r="F153" s="225"/>
      <c r="G153" s="235"/>
      <c r="H153" s="235"/>
      <c r="I153" s="235"/>
      <c r="J153" s="235"/>
      <c r="K153" s="235"/>
      <c r="L153" s="352"/>
      <c r="M153" s="338"/>
      <c r="N153" s="59"/>
      <c r="O153" s="59"/>
      <c r="P153" s="59"/>
      <c r="Q153" s="59"/>
      <c r="R153" s="59"/>
    </row>
    <row r="154" spans="1:18" s="57" customFormat="1" ht="12.6" customHeight="1" x14ac:dyDescent="0.3">
      <c r="A154" s="143"/>
      <c r="B154" s="235"/>
      <c r="C154" s="237"/>
      <c r="D154" s="237"/>
      <c r="E154" s="237"/>
      <c r="F154" s="237"/>
      <c r="G154" s="237"/>
      <c r="H154" s="237"/>
      <c r="I154" s="237"/>
      <c r="J154" s="237"/>
      <c r="L154" s="338"/>
      <c r="M154" s="338"/>
      <c r="N154" s="59"/>
      <c r="O154" s="59"/>
      <c r="P154" s="59"/>
      <c r="Q154" s="59"/>
      <c r="R154" s="59"/>
    </row>
    <row r="155" spans="1:18" s="57" customFormat="1" ht="20.25" customHeight="1" x14ac:dyDescent="0.3">
      <c r="A155" s="143"/>
      <c r="B155" s="235"/>
      <c r="C155" s="237"/>
      <c r="D155" s="237"/>
      <c r="E155" s="237"/>
      <c r="F155" s="237"/>
      <c r="G155" s="237"/>
      <c r="H155" s="296"/>
      <c r="I155" s="237"/>
      <c r="J155" s="237"/>
      <c r="L155" s="338"/>
      <c r="M155" s="338"/>
      <c r="N155" s="59"/>
      <c r="O155" s="59"/>
      <c r="P155" s="59"/>
      <c r="Q155" s="59"/>
      <c r="R155" s="59"/>
    </row>
    <row r="156" spans="1:18" s="57" customFormat="1" ht="9.6" customHeight="1" x14ac:dyDescent="0.3">
      <c r="A156" s="143"/>
      <c r="B156" s="251"/>
      <c r="C156" s="226"/>
      <c r="D156" s="235"/>
      <c r="E156" s="235"/>
      <c r="F156" s="235"/>
      <c r="G156" s="235"/>
      <c r="H156" s="235"/>
      <c r="I156" s="237"/>
      <c r="J156" s="237"/>
      <c r="K156" s="237"/>
      <c r="L156" s="338"/>
      <c r="M156" s="338"/>
      <c r="N156" s="59"/>
      <c r="O156" s="59"/>
      <c r="P156" s="59"/>
      <c r="Q156" s="59"/>
      <c r="R156" s="59"/>
    </row>
    <row r="157" spans="1:18" s="57" customFormat="1" ht="19.2" customHeight="1" x14ac:dyDescent="0.3">
      <c r="B157" s="251"/>
      <c r="C157" s="226"/>
      <c r="D157" s="235"/>
      <c r="E157" s="235"/>
      <c r="F157" s="235"/>
      <c r="G157" s="235"/>
      <c r="H157" s="235"/>
      <c r="I157" s="237"/>
      <c r="J157" s="237"/>
      <c r="K157" s="237"/>
      <c r="L157" s="338"/>
      <c r="M157" s="338"/>
      <c r="N157" s="59"/>
      <c r="O157" s="59"/>
      <c r="P157" s="59"/>
      <c r="Q157" s="59"/>
      <c r="R157" s="59"/>
    </row>
    <row r="158" spans="1:18" s="57" customFormat="1" ht="21.6" customHeight="1" x14ac:dyDescent="0.3">
      <c r="A158" s="374" t="s">
        <v>660</v>
      </c>
      <c r="B158" s="374"/>
      <c r="C158" s="374"/>
      <c r="D158" s="374"/>
      <c r="E158" s="374"/>
      <c r="F158" s="374"/>
      <c r="G158" s="374"/>
      <c r="H158" s="374"/>
      <c r="I158" s="374"/>
      <c r="J158" s="374"/>
      <c r="K158" s="374"/>
      <c r="L158" s="338"/>
      <c r="M158" s="338"/>
      <c r="N158" s="59"/>
      <c r="O158" s="59"/>
      <c r="P158" s="59"/>
      <c r="Q158" s="59"/>
      <c r="R158" s="59"/>
    </row>
    <row r="159" spans="1:18" s="57" customFormat="1" ht="28.2" customHeight="1" x14ac:dyDescent="0.3">
      <c r="A159" s="377" t="s">
        <v>671</v>
      </c>
      <c r="B159" s="377"/>
      <c r="C159" s="377"/>
      <c r="D159" s="377"/>
      <c r="E159" s="377"/>
      <c r="F159" s="377"/>
      <c r="G159" s="377"/>
      <c r="H159" s="377"/>
      <c r="I159" s="377"/>
      <c r="J159" s="377"/>
      <c r="K159" s="377"/>
      <c r="L159" s="338"/>
      <c r="M159" s="338"/>
      <c r="N159" s="59"/>
      <c r="O159" s="59"/>
      <c r="P159" s="59"/>
      <c r="Q159" s="59"/>
      <c r="R159" s="59"/>
    </row>
    <row r="160" spans="1:18" s="57" customFormat="1" ht="12.6" customHeight="1" x14ac:dyDescent="0.3">
      <c r="A160" s="143"/>
      <c r="B160" s="252"/>
      <c r="C160" s="235"/>
      <c r="D160" s="235"/>
      <c r="E160" s="235"/>
      <c r="F160" s="235"/>
      <c r="G160" s="235"/>
      <c r="H160" s="235"/>
      <c r="I160" s="237"/>
      <c r="J160" s="237"/>
      <c r="K160" s="237"/>
      <c r="L160" s="338"/>
      <c r="M160" s="338"/>
      <c r="N160" s="59"/>
      <c r="O160" s="59"/>
      <c r="P160" s="59"/>
      <c r="Q160" s="59"/>
      <c r="R160" s="59"/>
    </row>
    <row r="161" spans="1:18" s="57" customFormat="1" ht="21.75" customHeight="1" x14ac:dyDescent="0.3">
      <c r="A161" s="143"/>
      <c r="B161" s="252"/>
      <c r="C161" s="235"/>
      <c r="D161" s="235"/>
      <c r="E161" s="235"/>
      <c r="F161" s="235"/>
      <c r="G161" s="235"/>
      <c r="H161" s="50" t="s">
        <v>10</v>
      </c>
      <c r="I161" s="279" t="b">
        <v>0</v>
      </c>
      <c r="J161" s="50" t="s">
        <v>11</v>
      </c>
      <c r="K161" s="279" t="b">
        <v>0</v>
      </c>
      <c r="L161" s="351" t="str">
        <f>IF(P161+Q161&gt;1,"Scegliere una sola opzione","")</f>
        <v/>
      </c>
      <c r="M161" s="340"/>
      <c r="N161" s="5" t="str">
        <f>+IF(I161=TRUE,"1","0")</f>
        <v>0</v>
      </c>
      <c r="O161" s="5" t="str">
        <f>+IF(K161=TRUE,"1","0")</f>
        <v>0</v>
      </c>
      <c r="P161" s="167">
        <f>N161*1</f>
        <v>0</v>
      </c>
      <c r="Q161" s="167">
        <f>O161*1</f>
        <v>0</v>
      </c>
      <c r="R161" s="59"/>
    </row>
    <row r="162" spans="1:18" s="56" customFormat="1" ht="21.75" customHeight="1" x14ac:dyDescent="0.3">
      <c r="A162" s="253"/>
      <c r="B162" s="254"/>
      <c r="C162" s="255"/>
      <c r="D162" s="255"/>
      <c r="E162" s="255"/>
      <c r="F162" s="255"/>
      <c r="G162" s="255"/>
      <c r="H162" s="256"/>
      <c r="I162" s="257"/>
      <c r="J162" s="256"/>
      <c r="K162" s="257"/>
      <c r="L162" s="353"/>
      <c r="M162" s="340"/>
      <c r="N162" s="258"/>
      <c r="O162" s="258"/>
      <c r="P162" s="259"/>
      <c r="Q162" s="259"/>
      <c r="R162" s="260"/>
    </row>
    <row r="163" spans="1:18" s="57" customFormat="1" ht="34.5" customHeight="1" x14ac:dyDescent="0.3">
      <c r="A163" s="170" t="s">
        <v>684</v>
      </c>
      <c r="B163" s="252"/>
      <c r="C163" s="235"/>
      <c r="D163" s="235"/>
      <c r="E163" s="235"/>
      <c r="F163" s="235"/>
      <c r="G163" s="235"/>
      <c r="H163" s="235"/>
      <c r="I163" s="237"/>
      <c r="J163" s="237"/>
      <c r="K163" s="237"/>
      <c r="L163" s="338"/>
      <c r="M163" s="338"/>
      <c r="N163" s="59"/>
      <c r="O163" s="59"/>
      <c r="P163" s="59"/>
      <c r="Q163" s="59"/>
      <c r="R163" s="59"/>
    </row>
    <row r="164" spans="1:18" s="192" customFormat="1" ht="25.95" customHeight="1" x14ac:dyDescent="0.3">
      <c r="A164" s="191"/>
      <c r="B164" s="375" t="s">
        <v>638</v>
      </c>
      <c r="C164" s="375"/>
      <c r="D164" s="375"/>
      <c r="E164" s="375"/>
      <c r="F164" s="375"/>
      <c r="G164" s="375"/>
      <c r="H164" s="375"/>
      <c r="I164" s="375"/>
      <c r="J164" s="220"/>
      <c r="K164" s="282" t="b">
        <v>0</v>
      </c>
      <c r="L164" s="354"/>
      <c r="M164" s="354"/>
      <c r="N164" s="5" t="str">
        <f t="shared" ref="N164:N170" si="9">+IF(K164=TRUE,"1","0")</f>
        <v>0</v>
      </c>
      <c r="P164" s="167">
        <f t="shared" ref="P164:P170" si="10">N164*1</f>
        <v>0</v>
      </c>
      <c r="Q164" s="83"/>
      <c r="R164" s="83"/>
    </row>
    <row r="165" spans="1:18" s="192" customFormat="1" ht="25.95" customHeight="1" x14ac:dyDescent="0.3">
      <c r="A165" s="191"/>
      <c r="B165" s="378" t="s">
        <v>639</v>
      </c>
      <c r="C165" s="378"/>
      <c r="D165" s="378"/>
      <c r="E165" s="378"/>
      <c r="F165" s="378"/>
      <c r="G165" s="378"/>
      <c r="H165" s="378"/>
      <c r="I165" s="378"/>
      <c r="J165" s="221"/>
      <c r="K165" s="283" t="b">
        <v>0</v>
      </c>
      <c r="L165" s="354"/>
      <c r="M165" s="354"/>
      <c r="N165" s="5" t="str">
        <f t="shared" si="9"/>
        <v>0</v>
      </c>
      <c r="P165" s="167">
        <f t="shared" si="10"/>
        <v>0</v>
      </c>
      <c r="Q165" s="83"/>
      <c r="R165" s="83"/>
    </row>
    <row r="166" spans="1:18" s="192" customFormat="1" ht="25.95" customHeight="1" x14ac:dyDescent="0.3">
      <c r="A166" s="191"/>
      <c r="B166" s="378" t="s">
        <v>640</v>
      </c>
      <c r="C166" s="378"/>
      <c r="D166" s="378"/>
      <c r="E166" s="378"/>
      <c r="F166" s="378"/>
      <c r="G166" s="378"/>
      <c r="H166" s="378"/>
      <c r="I166" s="378"/>
      <c r="J166" s="221"/>
      <c r="K166" s="283" t="b">
        <v>0</v>
      </c>
      <c r="L166" s="354"/>
      <c r="M166" s="354"/>
      <c r="N166" s="5" t="str">
        <f t="shared" si="9"/>
        <v>0</v>
      </c>
      <c r="P166" s="167">
        <f t="shared" si="10"/>
        <v>0</v>
      </c>
      <c r="Q166" s="83"/>
      <c r="R166" s="83"/>
    </row>
    <row r="167" spans="1:18" s="192" customFormat="1" ht="25.95" customHeight="1" x14ac:dyDescent="0.3">
      <c r="A167" s="191"/>
      <c r="B167" s="378" t="s">
        <v>641</v>
      </c>
      <c r="C167" s="378"/>
      <c r="D167" s="378"/>
      <c r="E167" s="378"/>
      <c r="F167" s="378"/>
      <c r="G167" s="378"/>
      <c r="H167" s="378"/>
      <c r="I167" s="378"/>
      <c r="J167" s="221"/>
      <c r="K167" s="283" t="b">
        <v>0</v>
      </c>
      <c r="L167" s="354"/>
      <c r="M167" s="354"/>
      <c r="N167" s="5" t="str">
        <f t="shared" si="9"/>
        <v>0</v>
      </c>
      <c r="P167" s="167">
        <f t="shared" si="10"/>
        <v>0</v>
      </c>
      <c r="Q167" s="83"/>
      <c r="R167" s="83"/>
    </row>
    <row r="168" spans="1:18" s="192" customFormat="1" ht="25.95" customHeight="1" x14ac:dyDescent="0.3">
      <c r="A168" s="191"/>
      <c r="B168" s="378" t="s">
        <v>642</v>
      </c>
      <c r="C168" s="378"/>
      <c r="D168" s="378"/>
      <c r="E168" s="378"/>
      <c r="F168" s="378"/>
      <c r="G168" s="378"/>
      <c r="H168" s="378"/>
      <c r="I168" s="378"/>
      <c r="J168" s="221"/>
      <c r="K168" s="283" t="b">
        <v>0</v>
      </c>
      <c r="L168" s="354"/>
      <c r="M168" s="354"/>
      <c r="N168" s="5" t="str">
        <f t="shared" si="9"/>
        <v>0</v>
      </c>
      <c r="P168" s="167">
        <f t="shared" si="10"/>
        <v>0</v>
      </c>
      <c r="Q168" s="83"/>
      <c r="R168" s="83"/>
    </row>
    <row r="169" spans="1:18" s="57" customFormat="1" ht="34.200000000000003" customHeight="1" x14ac:dyDescent="0.3">
      <c r="A169" s="143"/>
      <c r="B169" s="378" t="s">
        <v>643</v>
      </c>
      <c r="C169" s="378"/>
      <c r="D169" s="378"/>
      <c r="E169" s="378"/>
      <c r="F169" s="378"/>
      <c r="G169" s="378"/>
      <c r="H169" s="378"/>
      <c r="I169" s="378"/>
      <c r="J169" s="216"/>
      <c r="K169" s="284" t="b">
        <v>0</v>
      </c>
      <c r="L169" s="355"/>
      <c r="M169" s="338"/>
      <c r="N169" s="5" t="str">
        <f t="shared" si="9"/>
        <v>0</v>
      </c>
      <c r="P169" s="167">
        <f t="shared" si="10"/>
        <v>0</v>
      </c>
      <c r="Q169" s="59"/>
      <c r="R169" s="59"/>
    </row>
    <row r="170" spans="1:18" s="57" customFormat="1" ht="21.75" customHeight="1" x14ac:dyDescent="0.3">
      <c r="A170" s="143"/>
      <c r="B170" s="378" t="s">
        <v>686</v>
      </c>
      <c r="C170" s="378"/>
      <c r="D170" s="378"/>
      <c r="E170" s="378"/>
      <c r="F170" s="378"/>
      <c r="G170" s="378"/>
      <c r="H170" s="378"/>
      <c r="I170" s="378"/>
      <c r="J170" s="378"/>
      <c r="K170" s="297" t="b">
        <v>0</v>
      </c>
      <c r="L170" s="356"/>
      <c r="M170" s="338"/>
      <c r="N170" s="5" t="str">
        <f t="shared" si="9"/>
        <v>0</v>
      </c>
      <c r="P170" s="167">
        <f t="shared" si="10"/>
        <v>0</v>
      </c>
      <c r="Q170" s="59"/>
      <c r="R170" s="59"/>
    </row>
    <row r="171" spans="1:18" s="57" customFormat="1" ht="34.5" customHeight="1" x14ac:dyDescent="0.3">
      <c r="A171" s="199" t="s">
        <v>672</v>
      </c>
      <c r="B171" s="261"/>
      <c r="C171" s="222"/>
      <c r="D171" s="222"/>
      <c r="E171" s="222"/>
      <c r="F171" s="222"/>
      <c r="G171" s="222"/>
      <c r="H171" s="222"/>
      <c r="I171" s="223"/>
      <c r="J171" s="223"/>
      <c r="K171" s="223"/>
      <c r="L171" s="338"/>
      <c r="M171" s="338"/>
      <c r="N171" s="59"/>
      <c r="O171" s="59"/>
      <c r="P171" s="59"/>
      <c r="Q171" s="59"/>
      <c r="R171" s="59"/>
    </row>
    <row r="172" spans="1:18" s="57" customFormat="1" ht="29.25" customHeight="1" x14ac:dyDescent="0.3">
      <c r="A172" s="170"/>
      <c r="B172" s="376" t="s">
        <v>673</v>
      </c>
      <c r="C172" s="376"/>
      <c r="D172" s="376"/>
      <c r="E172" s="376"/>
      <c r="F172" s="376"/>
      <c r="G172" s="376"/>
      <c r="H172" s="376"/>
      <c r="I172" s="376"/>
      <c r="J172" s="376"/>
      <c r="K172" s="237"/>
      <c r="L172" s="338"/>
      <c r="M172" s="338"/>
      <c r="N172" s="59"/>
      <c r="O172" s="59"/>
      <c r="P172" s="59"/>
      <c r="Q172" s="59"/>
      <c r="R172" s="59"/>
    </row>
    <row r="173" spans="1:18" s="57" customFormat="1" ht="15" customHeight="1" x14ac:dyDescent="0.3">
      <c r="A173" s="217"/>
      <c r="B173" s="250"/>
      <c r="C173" s="235"/>
      <c r="D173" s="235"/>
      <c r="E173" s="235"/>
      <c r="F173" s="235"/>
      <c r="G173" s="235"/>
      <c r="H173" s="183" t="s">
        <v>10</v>
      </c>
      <c r="I173" s="279" t="b">
        <v>0</v>
      </c>
      <c r="J173" s="183" t="s">
        <v>11</v>
      </c>
      <c r="K173" s="279" t="b">
        <v>0</v>
      </c>
      <c r="L173" s="347" t="str">
        <f>IF(P173+Q173&gt;1,"Scegliere una sola opzione","")</f>
        <v/>
      </c>
      <c r="M173" s="340"/>
      <c r="N173" s="5" t="str">
        <f>+IF(I173=TRUE,"1","0")</f>
        <v>0</v>
      </c>
      <c r="O173" s="5" t="str">
        <f>+IF(K173=TRUE,"1","0")</f>
        <v>0</v>
      </c>
      <c r="P173" s="167">
        <f>N173*1</f>
        <v>0</v>
      </c>
      <c r="Q173" s="167">
        <f>O173*1</f>
        <v>0</v>
      </c>
      <c r="R173" s="59"/>
    </row>
    <row r="174" spans="1:18" s="57" customFormat="1" ht="28.2" customHeight="1" x14ac:dyDescent="0.3">
      <c r="A174" s="217"/>
      <c r="B174" s="250"/>
      <c r="C174" s="235"/>
      <c r="D174" s="235"/>
      <c r="E174" s="235"/>
      <c r="F174" s="235"/>
      <c r="G174" s="235"/>
      <c r="H174" s="50"/>
      <c r="I174" s="262"/>
      <c r="J174" s="50"/>
      <c r="K174" s="247"/>
      <c r="L174" s="347"/>
      <c r="M174" s="340"/>
      <c r="N174" s="5"/>
      <c r="O174" s="5"/>
      <c r="P174" s="8"/>
      <c r="Q174" s="8"/>
      <c r="R174" s="59"/>
    </row>
    <row r="175" spans="1:18" s="57" customFormat="1" ht="29.25" customHeight="1" x14ac:dyDescent="0.3">
      <c r="A175" s="170"/>
      <c r="B175" s="376" t="s">
        <v>685</v>
      </c>
      <c r="C175" s="376"/>
      <c r="D175" s="376"/>
      <c r="E175" s="376"/>
      <c r="F175" s="376"/>
      <c r="G175" s="376"/>
      <c r="H175" s="376"/>
      <c r="I175" s="376"/>
      <c r="J175" s="376"/>
      <c r="K175" s="237"/>
      <c r="L175" s="338"/>
      <c r="M175" s="338"/>
      <c r="N175" s="59"/>
      <c r="O175" s="59"/>
      <c r="P175" s="59"/>
      <c r="Q175" s="59"/>
      <c r="R175" s="59"/>
    </row>
    <row r="176" spans="1:18" s="57" customFormat="1" ht="15" customHeight="1" x14ac:dyDescent="0.3">
      <c r="A176" s="143"/>
      <c r="B176" s="252"/>
      <c r="C176" s="235"/>
      <c r="D176" s="235"/>
      <c r="E176" s="235"/>
      <c r="F176" s="235"/>
      <c r="G176" s="235"/>
      <c r="H176" s="50"/>
      <c r="I176" s="247"/>
      <c r="J176" s="50"/>
      <c r="K176" s="247"/>
      <c r="L176" s="347"/>
      <c r="M176" s="340"/>
      <c r="N176" s="5"/>
      <c r="O176" s="5"/>
      <c r="P176" s="8"/>
      <c r="Q176" s="8"/>
      <c r="R176" s="59"/>
    </row>
    <row r="177" spans="1:18" s="57" customFormat="1" ht="30" customHeight="1" x14ac:dyDescent="0.3">
      <c r="A177" s="143"/>
      <c r="B177" s="375" t="s">
        <v>621</v>
      </c>
      <c r="C177" s="375"/>
      <c r="D177" s="375"/>
      <c r="E177" s="375"/>
      <c r="F177" s="375"/>
      <c r="G177" s="375"/>
      <c r="H177" s="375"/>
      <c r="I177" s="375"/>
      <c r="J177" s="193"/>
      <c r="K177" s="285" t="b">
        <v>0</v>
      </c>
      <c r="L177" s="338"/>
      <c r="M177" s="338"/>
      <c r="N177" s="5" t="str">
        <f t="shared" ref="N177:N185" si="11">+IF(K177=TRUE,"1","0")</f>
        <v>0</v>
      </c>
      <c r="P177" s="167">
        <f t="shared" ref="P177:P185" si="12">N177*1</f>
        <v>0</v>
      </c>
      <c r="Q177" s="59"/>
      <c r="R177" s="59"/>
    </row>
    <row r="178" spans="1:18" s="57" customFormat="1" ht="35.4" customHeight="1" x14ac:dyDescent="0.3">
      <c r="A178" s="143"/>
      <c r="B178" s="378" t="s">
        <v>622</v>
      </c>
      <c r="C178" s="378"/>
      <c r="D178" s="378"/>
      <c r="E178" s="378"/>
      <c r="F178" s="378"/>
      <c r="G178" s="378"/>
      <c r="H178" s="378"/>
      <c r="I178" s="378"/>
      <c r="J178" s="194"/>
      <c r="K178" s="286" t="b">
        <v>0</v>
      </c>
      <c r="L178" s="338"/>
      <c r="M178" s="338"/>
      <c r="N178" s="5" t="str">
        <f t="shared" si="11"/>
        <v>0</v>
      </c>
      <c r="P178" s="167">
        <f t="shared" si="12"/>
        <v>0</v>
      </c>
      <c r="Q178" s="59"/>
      <c r="R178" s="59"/>
    </row>
    <row r="179" spans="1:18" s="57" customFormat="1" ht="35.4" customHeight="1" x14ac:dyDescent="0.3">
      <c r="A179" s="143"/>
      <c r="B179" s="378" t="s">
        <v>623</v>
      </c>
      <c r="C179" s="378"/>
      <c r="D179" s="378"/>
      <c r="E179" s="378"/>
      <c r="F179" s="378"/>
      <c r="G179" s="378"/>
      <c r="H179" s="378"/>
      <c r="I179" s="378"/>
      <c r="J179" s="194"/>
      <c r="K179" s="286" t="b">
        <v>0</v>
      </c>
      <c r="L179" s="338"/>
      <c r="M179" s="338"/>
      <c r="N179" s="5" t="str">
        <f t="shared" si="11"/>
        <v>0</v>
      </c>
      <c r="P179" s="167">
        <f t="shared" si="12"/>
        <v>0</v>
      </c>
      <c r="Q179" s="59"/>
      <c r="R179" s="59"/>
    </row>
    <row r="180" spans="1:18" s="57" customFormat="1" ht="30" customHeight="1" x14ac:dyDescent="0.3">
      <c r="A180" s="143"/>
      <c r="B180" s="378" t="s">
        <v>624</v>
      </c>
      <c r="C180" s="378"/>
      <c r="D180" s="378"/>
      <c r="E180" s="378"/>
      <c r="F180" s="378"/>
      <c r="G180" s="378"/>
      <c r="H180" s="378"/>
      <c r="I180" s="378"/>
      <c r="J180" s="194"/>
      <c r="K180" s="286" t="b">
        <v>0</v>
      </c>
      <c r="L180" s="338"/>
      <c r="M180" s="338"/>
      <c r="N180" s="5" t="str">
        <f t="shared" si="11"/>
        <v>0</v>
      </c>
      <c r="P180" s="167">
        <f t="shared" si="12"/>
        <v>0</v>
      </c>
      <c r="Q180" s="59"/>
      <c r="R180" s="59"/>
    </row>
    <row r="181" spans="1:18" s="57" customFormat="1" ht="37.200000000000003" customHeight="1" x14ac:dyDescent="0.3">
      <c r="A181" s="143"/>
      <c r="B181" s="378" t="s">
        <v>625</v>
      </c>
      <c r="C181" s="378"/>
      <c r="D181" s="378"/>
      <c r="E181" s="378"/>
      <c r="F181" s="378"/>
      <c r="G181" s="378"/>
      <c r="H181" s="378"/>
      <c r="I181" s="378"/>
      <c r="J181" s="194"/>
      <c r="K181" s="286" t="b">
        <v>0</v>
      </c>
      <c r="L181" s="338"/>
      <c r="M181" s="338"/>
      <c r="N181" s="5" t="str">
        <f t="shared" si="11"/>
        <v>0</v>
      </c>
      <c r="P181" s="167">
        <f t="shared" si="12"/>
        <v>0</v>
      </c>
      <c r="Q181" s="59"/>
      <c r="R181" s="59"/>
    </row>
    <row r="182" spans="1:18" s="57" customFormat="1" ht="37.200000000000003" customHeight="1" x14ac:dyDescent="0.3">
      <c r="A182" s="143"/>
      <c r="B182" s="378" t="s">
        <v>626</v>
      </c>
      <c r="C182" s="378"/>
      <c r="D182" s="378"/>
      <c r="E182" s="378"/>
      <c r="F182" s="378"/>
      <c r="G182" s="378"/>
      <c r="H182" s="378"/>
      <c r="I182" s="378"/>
      <c r="J182" s="195"/>
      <c r="K182" s="284" t="b">
        <v>0</v>
      </c>
      <c r="L182" s="355"/>
      <c r="M182" s="338"/>
      <c r="N182" s="5" t="str">
        <f t="shared" si="11"/>
        <v>0</v>
      </c>
      <c r="P182" s="167">
        <f t="shared" si="12"/>
        <v>0</v>
      </c>
      <c r="Q182" s="59"/>
      <c r="R182" s="59"/>
    </row>
    <row r="183" spans="1:18" s="57" customFormat="1" ht="30" customHeight="1" x14ac:dyDescent="0.3">
      <c r="A183" s="143"/>
      <c r="B183" s="378" t="s">
        <v>627</v>
      </c>
      <c r="C183" s="378"/>
      <c r="D183" s="378"/>
      <c r="E183" s="378"/>
      <c r="F183" s="378"/>
      <c r="G183" s="378"/>
      <c r="H183" s="378"/>
      <c r="I183" s="378"/>
      <c r="J183" s="195"/>
      <c r="K183" s="284" t="b">
        <v>0</v>
      </c>
      <c r="L183" s="355"/>
      <c r="M183" s="338"/>
      <c r="N183" s="5" t="str">
        <f t="shared" si="11"/>
        <v>0</v>
      </c>
      <c r="P183" s="167">
        <f t="shared" si="12"/>
        <v>0</v>
      </c>
      <c r="Q183" s="59"/>
      <c r="R183" s="59"/>
    </row>
    <row r="184" spans="1:18" s="57" customFormat="1" ht="30" customHeight="1" x14ac:dyDescent="0.3">
      <c r="A184" s="143"/>
      <c r="B184" s="378" t="s">
        <v>628</v>
      </c>
      <c r="C184" s="378"/>
      <c r="D184" s="378"/>
      <c r="E184" s="378"/>
      <c r="F184" s="378"/>
      <c r="G184" s="378"/>
      <c r="H184" s="378"/>
      <c r="I184" s="378"/>
      <c r="J184" s="236"/>
      <c r="K184" s="284" t="b">
        <v>0</v>
      </c>
      <c r="L184" s="355"/>
      <c r="M184" s="338"/>
      <c r="N184" s="5" t="str">
        <f t="shared" si="11"/>
        <v>0</v>
      </c>
      <c r="P184" s="167">
        <f t="shared" si="12"/>
        <v>0</v>
      </c>
      <c r="Q184" s="59"/>
      <c r="R184" s="59"/>
    </row>
    <row r="185" spans="1:18" s="57" customFormat="1" ht="30" customHeight="1" x14ac:dyDescent="0.3">
      <c r="A185" s="143"/>
      <c r="B185" s="378" t="s">
        <v>629</v>
      </c>
      <c r="C185" s="378"/>
      <c r="D185" s="378"/>
      <c r="E185" s="378"/>
      <c r="F185" s="378"/>
      <c r="G185" s="378"/>
      <c r="H185" s="378"/>
      <c r="I185" s="378"/>
      <c r="J185" s="236"/>
      <c r="K185" s="284" t="b">
        <v>0</v>
      </c>
      <c r="L185" s="355"/>
      <c r="M185" s="338"/>
      <c r="N185" s="5" t="str">
        <f t="shared" si="11"/>
        <v>0</v>
      </c>
      <c r="P185" s="167">
        <f t="shared" si="12"/>
        <v>0</v>
      </c>
      <c r="Q185" s="59"/>
      <c r="R185" s="59"/>
    </row>
    <row r="186" spans="1:18" s="57" customFormat="1" ht="21.75" customHeight="1" x14ac:dyDescent="0.3">
      <c r="A186" s="143"/>
      <c r="B186" s="263"/>
      <c r="C186" s="263"/>
      <c r="D186" s="263"/>
      <c r="E186" s="263"/>
      <c r="F186" s="263"/>
      <c r="G186" s="263"/>
      <c r="H186" s="263"/>
      <c r="I186" s="263"/>
      <c r="J186" s="182"/>
      <c r="K186" s="182"/>
      <c r="L186" s="355"/>
      <c r="M186" s="338"/>
      <c r="N186" s="59"/>
      <c r="O186" s="59"/>
      <c r="P186" s="59"/>
      <c r="Q186" s="59"/>
      <c r="R186" s="59"/>
    </row>
    <row r="187" spans="1:18" s="57" customFormat="1" ht="31.95" customHeight="1" x14ac:dyDescent="0.3">
      <c r="A187" s="374" t="s">
        <v>668</v>
      </c>
      <c r="B187" s="374"/>
      <c r="C187" s="374"/>
      <c r="D187" s="374"/>
      <c r="E187" s="374"/>
      <c r="F187" s="374"/>
      <c r="G187" s="374"/>
      <c r="H187" s="374"/>
      <c r="I187" s="374"/>
      <c r="J187" s="374"/>
      <c r="K187" s="374"/>
      <c r="L187" s="365" t="str">
        <f>IF(OR(AND(Q138=1,SUM(S194:S202)=0),AND(Q151=1,SUM(T194:T202)=0),AND(Q161=1,SUM(U194:U202)=0)),"Nel compilare la tabella si tenga presente che, sulla base delle risposte indicate:","")</f>
        <v/>
      </c>
      <c r="M187" s="365"/>
      <c r="N187" s="59"/>
      <c r="O187" s="59"/>
      <c r="P187" s="59"/>
      <c r="Q187" s="59"/>
      <c r="R187" s="59"/>
    </row>
    <row r="188" spans="1:18" s="57" customFormat="1" ht="24" customHeight="1" x14ac:dyDescent="0.3">
      <c r="A188" s="379" t="s">
        <v>678</v>
      </c>
      <c r="B188" s="379"/>
      <c r="C188" s="379"/>
      <c r="D188" s="379"/>
      <c r="E188" s="379"/>
      <c r="F188" s="379"/>
      <c r="G188" s="379"/>
      <c r="H188" s="379"/>
      <c r="I188" s="379"/>
      <c r="J188" s="379"/>
      <c r="K188" s="379"/>
      <c r="L188" s="365" t="str">
        <f>IF(AND(Q138=1,SUM(S194:S202)=0),"■ Almeno una funzione era in SW prima della pandemia (in C.1 ha indicato ''Sì'')","")</f>
        <v/>
      </c>
      <c r="M188" s="365"/>
      <c r="N188" s="59"/>
      <c r="O188" s="59"/>
      <c r="P188" s="59"/>
      <c r="Q188" s="59"/>
      <c r="R188" s="59"/>
    </row>
    <row r="189" spans="1:18" s="57" customFormat="1" ht="24" customHeight="1" x14ac:dyDescent="0.3">
      <c r="A189" s="379"/>
      <c r="B189" s="379"/>
      <c r="C189" s="379"/>
      <c r="D189" s="379"/>
      <c r="E189" s="379"/>
      <c r="F189" s="379"/>
      <c r="G189" s="379"/>
      <c r="H189" s="379"/>
      <c r="I189" s="379"/>
      <c r="J189" s="379"/>
      <c r="K189" s="379"/>
      <c r="L189" s="365" t="str">
        <f>IF(AND(Q151=1,SUM(T194:T202)=0),"■ Almeno una funzione è stata in SW durante la pandemia (in C.2 ha indicato ''Sì'')","")</f>
        <v/>
      </c>
      <c r="M189" s="365"/>
      <c r="N189" s="59"/>
      <c r="O189" s="59"/>
      <c r="P189" s="59"/>
      <c r="Q189" s="59"/>
      <c r="R189" s="59"/>
    </row>
    <row r="190" spans="1:18" s="57" customFormat="1" ht="24" customHeight="1" x14ac:dyDescent="0.3">
      <c r="A190" s="379"/>
      <c r="B190" s="379"/>
      <c r="C190" s="379"/>
      <c r="D190" s="379"/>
      <c r="E190" s="379"/>
      <c r="F190" s="379"/>
      <c r="G190" s="379"/>
      <c r="H190" s="379"/>
      <c r="I190" s="379"/>
      <c r="J190" s="379"/>
      <c r="K190" s="379"/>
      <c r="L190" s="365" t="str">
        <f>IF(AND(Q161=1,SUM(U194:U202)=0),"■ Almeno una funzione sarà in SW dopo la pandemia (in C.3 ha indicato ''Sì'')","")</f>
        <v/>
      </c>
      <c r="M190" s="365"/>
      <c r="N190" s="59"/>
      <c r="O190" s="59"/>
      <c r="P190" s="59"/>
      <c r="Q190" s="59"/>
      <c r="R190" s="59"/>
    </row>
    <row r="191" spans="1:18" s="57" customFormat="1" ht="21.6" customHeight="1" x14ac:dyDescent="0.3">
      <c r="A191" s="228"/>
      <c r="B191" s="228"/>
      <c r="C191" s="228"/>
      <c r="D191" s="228"/>
      <c r="E191" s="228"/>
      <c r="F191" s="228"/>
      <c r="G191" s="228"/>
      <c r="H191" s="228"/>
      <c r="I191" s="228"/>
      <c r="J191" s="228"/>
      <c r="K191" s="228"/>
      <c r="L191" s="338"/>
      <c r="M191" s="338"/>
      <c r="N191" s="59"/>
      <c r="O191" s="59"/>
      <c r="P191" s="59"/>
      <c r="Q191" s="59"/>
      <c r="R191" s="59"/>
    </row>
    <row r="192" spans="1:18" s="57" customFormat="1" ht="47.4" customHeight="1" x14ac:dyDescent="0.3">
      <c r="A192" s="143"/>
      <c r="B192" s="252"/>
      <c r="C192" s="235"/>
      <c r="D192" s="392" t="s">
        <v>664</v>
      </c>
      <c r="E192" s="392"/>
      <c r="F192" s="392" t="s">
        <v>674</v>
      </c>
      <c r="G192" s="392"/>
      <c r="H192" s="392"/>
      <c r="I192" s="392"/>
      <c r="J192" s="392"/>
      <c r="K192" s="392"/>
      <c r="L192" s="338"/>
      <c r="M192" s="338"/>
      <c r="N192" s="59"/>
      <c r="O192" s="59"/>
      <c r="P192" s="59"/>
      <c r="Q192" s="59"/>
      <c r="R192" s="59"/>
    </row>
    <row r="193" spans="1:21" s="57" customFormat="1" ht="66" customHeight="1" x14ac:dyDescent="0.3">
      <c r="A193" s="143"/>
      <c r="B193" s="389" t="s">
        <v>662</v>
      </c>
      <c r="C193" s="389"/>
      <c r="D193" s="392"/>
      <c r="E193" s="392"/>
      <c r="F193" s="219" t="s">
        <v>675</v>
      </c>
      <c r="G193" s="380" t="s">
        <v>676</v>
      </c>
      <c r="H193" s="381"/>
      <c r="I193" s="382"/>
      <c r="J193" s="380" t="s">
        <v>677</v>
      </c>
      <c r="K193" s="381"/>
      <c r="L193" s="357"/>
      <c r="M193" s="327"/>
      <c r="N193" s="58"/>
      <c r="O193" s="59"/>
      <c r="P193" s="59"/>
      <c r="Q193" s="59"/>
      <c r="R193" s="59"/>
    </row>
    <row r="194" spans="1:21" s="57" customFormat="1" ht="34.950000000000003" customHeight="1" x14ac:dyDescent="0.3">
      <c r="A194" s="143"/>
      <c r="B194" s="390" t="s">
        <v>612</v>
      </c>
      <c r="C194" s="390"/>
      <c r="D194" s="393" t="b">
        <v>0</v>
      </c>
      <c r="E194" s="393"/>
      <c r="F194" s="287" t="b">
        <v>0</v>
      </c>
      <c r="G194" s="383" t="b">
        <v>0</v>
      </c>
      <c r="H194" s="384"/>
      <c r="I194" s="385"/>
      <c r="J194" s="288" t="b">
        <v>0</v>
      </c>
      <c r="K194" s="288"/>
      <c r="L194" s="358" t="str">
        <f>IF(AND(S194=1,$P$138=1),"Attenzione: in C.1 ha indicato ''No''",IF(AND(T194=1,$P$151=1),"Attenzione: in C.2 ha indicato ''No''",IF(AND(U194=1,$P$161=1),"Attenzione: in C.3 ha indicato ''No''",IF(AND(S194=1,$P$138+$Q$138=0),"Attenzione: C.1 non risposta",IF(AND(T194=1,$P$151+$Q$151=0),"Attenzione: C.2 non risposta",IF(AND(U194=1,$P$161+$Q$161=0),"Attenzione: C.3 non risposta",IF(AND(R194=0,S194+T194+U194&gt;0),"Se funzione aziendale presente, spuntare anche la prima colonna","")))))))</f>
        <v/>
      </c>
      <c r="M194" s="338"/>
      <c r="N194" s="5" t="str">
        <f>+IF(D194=TRUE,"1","0")</f>
        <v>0</v>
      </c>
      <c r="O194" s="5" t="str">
        <f t="shared" ref="O194:O201" si="13">+IF(F194=TRUE,"1","0")</f>
        <v>0</v>
      </c>
      <c r="P194" s="5" t="str">
        <f>+IF(G194=TRUE,"1","0")</f>
        <v>0</v>
      </c>
      <c r="Q194" s="5" t="str">
        <f>+IF(J194=TRUE,"1","0")</f>
        <v>0</v>
      </c>
      <c r="R194" s="179">
        <f>N194*1</f>
        <v>0</v>
      </c>
      <c r="S194" s="179">
        <f t="shared" ref="S194:U194" si="14">O194*1</f>
        <v>0</v>
      </c>
      <c r="T194" s="179">
        <f t="shared" si="14"/>
        <v>0</v>
      </c>
      <c r="U194" s="179">
        <f t="shared" si="14"/>
        <v>0</v>
      </c>
    </row>
    <row r="195" spans="1:21" s="57" customFormat="1" ht="34.950000000000003" customHeight="1" x14ac:dyDescent="0.3">
      <c r="A195" s="143"/>
      <c r="B195" s="391" t="s">
        <v>613</v>
      </c>
      <c r="C195" s="391"/>
      <c r="D195" s="394" t="b">
        <v>0</v>
      </c>
      <c r="E195" s="394"/>
      <c r="F195" s="289" t="b">
        <v>0</v>
      </c>
      <c r="G195" s="386" t="b">
        <v>0</v>
      </c>
      <c r="H195" s="387"/>
      <c r="I195" s="388"/>
      <c r="J195" s="290" t="b">
        <v>0</v>
      </c>
      <c r="K195" s="290"/>
      <c r="L195" s="358" t="str">
        <f>IF(AND(S195=1,$P$138=1),"Attenzione: in C.1 ha indicato ''No''",IF(AND(T195=1,$P$151=1),"Attenzione: in C.2 ha indicato ''No''",IF(AND(U195=1,$P$161=1),"Attenzione: in C.3 ha indicato ''No''",IF(AND(S195=1,$P$138+$Q$138=0),"Attenzione: C.1 non risposta",IF(AND(T195=1,$P$151+$Q$151=0),"Attenzione: C.2 non risposta",IF(AND(U195=1,$P$161+$Q$161=0),"Attenzione: C.3 non risposta",IF(AND(R195=0,S195+T195+U195&gt;0),"Se funzione aziendale presente, spuntare anche la prima colonna","")))))))</f>
        <v/>
      </c>
      <c r="M195" s="338"/>
      <c r="N195" s="5" t="str">
        <f>+IF(D195=TRUE,"1","0")</f>
        <v>0</v>
      </c>
      <c r="O195" s="5" t="str">
        <f t="shared" si="13"/>
        <v>0</v>
      </c>
      <c r="P195" s="5" t="str">
        <f t="shared" ref="P195:P201" si="15">+IF(G195=TRUE,"1","0")</f>
        <v>0</v>
      </c>
      <c r="Q195" s="5" t="str">
        <f t="shared" ref="Q195:Q202" si="16">+IF(J195=TRUE,"1","0")</f>
        <v>0</v>
      </c>
      <c r="R195" s="179">
        <f t="shared" ref="R195:R202" si="17">N195*1</f>
        <v>0</v>
      </c>
      <c r="S195" s="179">
        <f t="shared" ref="S195:S202" si="18">O195*1</f>
        <v>0</v>
      </c>
      <c r="T195" s="179">
        <f t="shared" ref="T195:T202" si="19">P195*1</f>
        <v>0</v>
      </c>
      <c r="U195" s="179">
        <f t="shared" ref="U195:U202" si="20">Q195*1</f>
        <v>0</v>
      </c>
    </row>
    <row r="196" spans="1:21" s="57" customFormat="1" ht="34.950000000000003" customHeight="1" x14ac:dyDescent="0.3">
      <c r="A196" s="143"/>
      <c r="B196" s="391" t="s">
        <v>614</v>
      </c>
      <c r="C196" s="391"/>
      <c r="D196" s="394" t="b">
        <v>0</v>
      </c>
      <c r="E196" s="394"/>
      <c r="F196" s="289" t="b">
        <v>0</v>
      </c>
      <c r="G196" s="386" t="b">
        <v>0</v>
      </c>
      <c r="H196" s="387"/>
      <c r="I196" s="388" t="b">
        <v>0</v>
      </c>
      <c r="J196" s="290" t="b">
        <v>0</v>
      </c>
      <c r="K196" s="290"/>
      <c r="L196" s="358" t="str">
        <f t="shared" ref="L196:L202" si="21">IF(AND(S196=1,$P$138=1),"Attenzione: in C.1 ha indicato ''No''",IF(AND(T196=1,$P$151=1),"Attenzione: in C.2 ha indicato ''No''",IF(AND(U196=1,$P$161=1),"Attenzione: in C.3 ha indicato ''No''",IF(AND(S196=1,$P$138+$Q$138=0),"Attenzione: C.1 non risposta",IF(AND(T196=1,$P$151+$Q$151=0),"Attenzione: C.2 non risposta",IF(AND(U196=1,$P$161+$Q$161=0),"Attenzione: C.3 non risposta",IF(AND(R196=0,S196+T196+U196&gt;0),"Se funzione aziendale presente, spuntare anche la prima colonna","")))))))</f>
        <v/>
      </c>
      <c r="M196" s="338"/>
      <c r="N196" s="5" t="str">
        <f t="shared" ref="N196:N202" si="22">+IF(D196=TRUE,"1","0")</f>
        <v>0</v>
      </c>
      <c r="O196" s="5" t="str">
        <f t="shared" si="13"/>
        <v>0</v>
      </c>
      <c r="P196" s="5" t="str">
        <f t="shared" si="15"/>
        <v>0</v>
      </c>
      <c r="Q196" s="5" t="str">
        <f t="shared" si="16"/>
        <v>0</v>
      </c>
      <c r="R196" s="179">
        <f t="shared" si="17"/>
        <v>0</v>
      </c>
      <c r="S196" s="179">
        <f t="shared" si="18"/>
        <v>0</v>
      </c>
      <c r="T196" s="179">
        <f t="shared" si="19"/>
        <v>0</v>
      </c>
      <c r="U196" s="179">
        <f t="shared" si="20"/>
        <v>0</v>
      </c>
    </row>
    <row r="197" spans="1:21" s="57" customFormat="1" ht="34.950000000000003" customHeight="1" x14ac:dyDescent="0.3">
      <c r="A197" s="143"/>
      <c r="B197" s="391" t="s">
        <v>615</v>
      </c>
      <c r="C197" s="391"/>
      <c r="D197" s="394" t="b">
        <v>0</v>
      </c>
      <c r="E197" s="394"/>
      <c r="F197" s="289" t="b">
        <v>0</v>
      </c>
      <c r="G197" s="386" t="b">
        <v>0</v>
      </c>
      <c r="H197" s="387"/>
      <c r="I197" s="388"/>
      <c r="J197" s="290"/>
      <c r="K197" s="290"/>
      <c r="L197" s="358" t="str">
        <f t="shared" si="21"/>
        <v/>
      </c>
      <c r="M197" s="338"/>
      <c r="N197" s="5" t="str">
        <f t="shared" si="22"/>
        <v>0</v>
      </c>
      <c r="O197" s="5" t="str">
        <f t="shared" si="13"/>
        <v>0</v>
      </c>
      <c r="P197" s="5" t="str">
        <f t="shared" si="15"/>
        <v>0</v>
      </c>
      <c r="Q197" s="5" t="str">
        <f t="shared" si="16"/>
        <v>0</v>
      </c>
      <c r="R197" s="179">
        <f t="shared" si="17"/>
        <v>0</v>
      </c>
      <c r="S197" s="179">
        <f t="shared" si="18"/>
        <v>0</v>
      </c>
      <c r="T197" s="179">
        <f t="shared" si="19"/>
        <v>0</v>
      </c>
      <c r="U197" s="179">
        <f t="shared" si="20"/>
        <v>0</v>
      </c>
    </row>
    <row r="198" spans="1:21" s="57" customFormat="1" ht="34.950000000000003" customHeight="1" x14ac:dyDescent="0.3">
      <c r="A198" s="406" t="s">
        <v>661</v>
      </c>
      <c r="B198" s="406"/>
      <c r="C198" s="406"/>
      <c r="D198" s="408" t="b">
        <v>0</v>
      </c>
      <c r="E198" s="408"/>
      <c r="F198" s="291" t="b">
        <v>0</v>
      </c>
      <c r="G198" s="386" t="b">
        <v>0</v>
      </c>
      <c r="H198" s="387"/>
      <c r="I198" s="388" t="b">
        <v>0</v>
      </c>
      <c r="J198" s="292" t="b">
        <v>0</v>
      </c>
      <c r="K198" s="292"/>
      <c r="L198" s="358" t="str">
        <f t="shared" si="21"/>
        <v/>
      </c>
      <c r="M198" s="338"/>
      <c r="N198" s="5" t="str">
        <f t="shared" si="22"/>
        <v>0</v>
      </c>
      <c r="O198" s="5" t="str">
        <f t="shared" si="13"/>
        <v>0</v>
      </c>
      <c r="P198" s="5" t="str">
        <f t="shared" si="15"/>
        <v>0</v>
      </c>
      <c r="Q198" s="5" t="str">
        <f t="shared" si="16"/>
        <v>0</v>
      </c>
      <c r="R198" s="179">
        <f t="shared" si="17"/>
        <v>0</v>
      </c>
      <c r="S198" s="179">
        <f t="shared" si="18"/>
        <v>0</v>
      </c>
      <c r="T198" s="179">
        <f t="shared" si="19"/>
        <v>0</v>
      </c>
      <c r="U198" s="179">
        <f t="shared" si="20"/>
        <v>0</v>
      </c>
    </row>
    <row r="199" spans="1:21" s="57" customFormat="1" ht="34.950000000000003" customHeight="1" x14ac:dyDescent="0.3">
      <c r="A199" s="143"/>
      <c r="B199" s="391" t="s">
        <v>616</v>
      </c>
      <c r="C199" s="391"/>
      <c r="D199" s="394" t="b">
        <v>0</v>
      </c>
      <c r="E199" s="394"/>
      <c r="F199" s="289" t="b">
        <v>0</v>
      </c>
      <c r="G199" s="386" t="b">
        <v>0</v>
      </c>
      <c r="H199" s="387"/>
      <c r="I199" s="388"/>
      <c r="J199" s="290" t="b">
        <v>0</v>
      </c>
      <c r="K199" s="290"/>
      <c r="L199" s="358" t="str">
        <f t="shared" si="21"/>
        <v/>
      </c>
      <c r="M199" s="338"/>
      <c r="N199" s="5" t="str">
        <f t="shared" si="22"/>
        <v>0</v>
      </c>
      <c r="O199" s="5" t="str">
        <f t="shared" si="13"/>
        <v>0</v>
      </c>
      <c r="P199" s="5" t="str">
        <f t="shared" si="15"/>
        <v>0</v>
      </c>
      <c r="Q199" s="5" t="str">
        <f t="shared" si="16"/>
        <v>0</v>
      </c>
      <c r="R199" s="179">
        <f t="shared" si="17"/>
        <v>0</v>
      </c>
      <c r="S199" s="179">
        <f t="shared" si="18"/>
        <v>0</v>
      </c>
      <c r="T199" s="179">
        <f t="shared" si="19"/>
        <v>0</v>
      </c>
      <c r="U199" s="179">
        <f t="shared" si="20"/>
        <v>0</v>
      </c>
    </row>
    <row r="200" spans="1:21" s="57" customFormat="1" ht="34.950000000000003" customHeight="1" x14ac:dyDescent="0.3">
      <c r="A200" s="143"/>
      <c r="B200" s="391" t="s">
        <v>617</v>
      </c>
      <c r="C200" s="391"/>
      <c r="D200" s="394" t="b">
        <v>0</v>
      </c>
      <c r="E200" s="394"/>
      <c r="F200" s="289" t="b">
        <v>0</v>
      </c>
      <c r="G200" s="386" t="b">
        <v>0</v>
      </c>
      <c r="H200" s="387"/>
      <c r="I200" s="388" t="b">
        <v>0</v>
      </c>
      <c r="J200" s="290"/>
      <c r="K200" s="290"/>
      <c r="L200" s="358" t="str">
        <f t="shared" si="21"/>
        <v/>
      </c>
      <c r="M200" s="338"/>
      <c r="N200" s="5" t="str">
        <f t="shared" si="22"/>
        <v>0</v>
      </c>
      <c r="O200" s="5" t="str">
        <f t="shared" si="13"/>
        <v>0</v>
      </c>
      <c r="P200" s="5" t="str">
        <f t="shared" si="15"/>
        <v>0</v>
      </c>
      <c r="Q200" s="5" t="str">
        <f t="shared" si="16"/>
        <v>0</v>
      </c>
      <c r="R200" s="179">
        <f t="shared" si="17"/>
        <v>0</v>
      </c>
      <c r="S200" s="179">
        <f t="shared" si="18"/>
        <v>0</v>
      </c>
      <c r="T200" s="179">
        <f t="shared" si="19"/>
        <v>0</v>
      </c>
      <c r="U200" s="179">
        <f t="shared" si="20"/>
        <v>0</v>
      </c>
    </row>
    <row r="201" spans="1:21" s="57" customFormat="1" ht="34.950000000000003" customHeight="1" x14ac:dyDescent="0.3">
      <c r="A201" s="143"/>
      <c r="B201" s="391" t="s">
        <v>618</v>
      </c>
      <c r="C201" s="391"/>
      <c r="D201" s="394" t="b">
        <v>0</v>
      </c>
      <c r="E201" s="394"/>
      <c r="F201" s="289" t="b">
        <v>0</v>
      </c>
      <c r="G201" s="386" t="b">
        <v>0</v>
      </c>
      <c r="H201" s="387"/>
      <c r="I201" s="388" t="b">
        <v>0</v>
      </c>
      <c r="J201" s="290" t="b">
        <v>0</v>
      </c>
      <c r="K201" s="290"/>
      <c r="L201" s="358" t="str">
        <f t="shared" si="21"/>
        <v/>
      </c>
      <c r="M201" s="338"/>
      <c r="N201" s="5" t="str">
        <f t="shared" si="22"/>
        <v>0</v>
      </c>
      <c r="O201" s="5" t="str">
        <f t="shared" si="13"/>
        <v>0</v>
      </c>
      <c r="P201" s="5" t="str">
        <f t="shared" si="15"/>
        <v>0</v>
      </c>
      <c r="Q201" s="5" t="str">
        <f t="shared" si="16"/>
        <v>0</v>
      </c>
      <c r="R201" s="179">
        <f t="shared" si="17"/>
        <v>0</v>
      </c>
      <c r="S201" s="179">
        <f t="shared" si="18"/>
        <v>0</v>
      </c>
      <c r="T201" s="179">
        <f t="shared" si="19"/>
        <v>0</v>
      </c>
      <c r="U201" s="179">
        <f t="shared" si="20"/>
        <v>0</v>
      </c>
    </row>
    <row r="202" spans="1:21" s="57" customFormat="1" ht="34.950000000000003" customHeight="1" x14ac:dyDescent="0.3">
      <c r="A202" s="406" t="s">
        <v>619</v>
      </c>
      <c r="B202" s="406"/>
      <c r="C202" s="406"/>
      <c r="D202" s="399" t="b">
        <v>0</v>
      </c>
      <c r="E202" s="399"/>
      <c r="F202" s="293" t="b">
        <v>0</v>
      </c>
      <c r="G202" s="403" t="b">
        <v>0</v>
      </c>
      <c r="H202" s="404"/>
      <c r="I202" s="405" t="b">
        <v>0</v>
      </c>
      <c r="J202" s="294" t="b">
        <v>0</v>
      </c>
      <c r="K202" s="294"/>
      <c r="L202" s="358" t="str">
        <f t="shared" si="21"/>
        <v/>
      </c>
      <c r="M202" s="338"/>
      <c r="N202" s="5" t="str">
        <f t="shared" si="22"/>
        <v>0</v>
      </c>
      <c r="O202" s="5" t="str">
        <f>+IF(F202=TRUE,"1","0")</f>
        <v>0</v>
      </c>
      <c r="P202" s="5" t="str">
        <f>+IF(G202=TRUE,"1","0")</f>
        <v>0</v>
      </c>
      <c r="Q202" s="5" t="str">
        <f t="shared" si="16"/>
        <v>0</v>
      </c>
      <c r="R202" s="179">
        <f t="shared" si="17"/>
        <v>0</v>
      </c>
      <c r="S202" s="179">
        <f t="shared" si="18"/>
        <v>0</v>
      </c>
      <c r="T202" s="179">
        <f t="shared" si="19"/>
        <v>0</v>
      </c>
      <c r="U202" s="179">
        <f t="shared" si="20"/>
        <v>0</v>
      </c>
    </row>
    <row r="203" spans="1:21" s="57" customFormat="1" ht="21.6" customHeight="1" x14ac:dyDescent="0.3">
      <c r="A203" s="228"/>
      <c r="B203" s="227"/>
      <c r="C203" s="227"/>
      <c r="D203" s="228"/>
      <c r="E203" s="228"/>
      <c r="F203" s="228"/>
      <c r="G203" s="228"/>
      <c r="H203" s="228"/>
      <c r="I203" s="228"/>
      <c r="J203" s="228"/>
      <c r="K203" s="228"/>
      <c r="L203" s="338"/>
      <c r="M203" s="338"/>
      <c r="N203" s="59"/>
      <c r="O203" s="59"/>
      <c r="P203" s="59"/>
      <c r="Q203" s="59"/>
      <c r="R203" s="59"/>
    </row>
    <row r="204" spans="1:21" s="57" customFormat="1" ht="21.6" customHeight="1" x14ac:dyDescent="0.3">
      <c r="A204" s="228"/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338"/>
      <c r="M204" s="338"/>
      <c r="N204" s="59"/>
      <c r="O204" s="59"/>
      <c r="P204" s="59"/>
      <c r="Q204" s="59"/>
      <c r="R204" s="59"/>
    </row>
    <row r="205" spans="1:21" s="62" customFormat="1" ht="36" customHeight="1" x14ac:dyDescent="0.3">
      <c r="A205" s="400" t="s">
        <v>83</v>
      </c>
      <c r="B205" s="400"/>
      <c r="C205" s="400"/>
      <c r="D205" s="400"/>
      <c r="E205" s="400"/>
      <c r="F205" s="400"/>
      <c r="G205" s="400"/>
      <c r="H205" s="400"/>
      <c r="I205" s="400"/>
      <c r="J205" s="400"/>
      <c r="K205" s="400"/>
      <c r="L205" s="318"/>
      <c r="M205" s="318"/>
      <c r="N205" s="145"/>
      <c r="O205" s="103"/>
      <c r="R205" s="63"/>
    </row>
    <row r="206" spans="1:21" s="57" customFormat="1" ht="14.4" customHeight="1" x14ac:dyDescent="0.3">
      <c r="A206" s="401" t="s">
        <v>630</v>
      </c>
      <c r="B206" s="401"/>
      <c r="C206" s="401"/>
      <c r="D206" s="401"/>
      <c r="E206" s="401"/>
      <c r="F206" s="401"/>
      <c r="G206" s="401"/>
      <c r="H206" s="401"/>
      <c r="I206" s="401"/>
      <c r="J206" s="401"/>
      <c r="K206" s="401"/>
      <c r="L206" s="338"/>
      <c r="M206" s="338"/>
      <c r="N206" s="59"/>
      <c r="O206" s="59"/>
      <c r="P206" s="59"/>
      <c r="Q206" s="59"/>
      <c r="R206" s="59"/>
    </row>
    <row r="207" spans="1:21" s="57" customFormat="1" ht="14.4" x14ac:dyDescent="0.3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338"/>
      <c r="M207" s="338"/>
      <c r="N207" s="59"/>
      <c r="O207" s="59"/>
      <c r="P207" s="59"/>
      <c r="Q207" s="59"/>
      <c r="R207" s="59"/>
    </row>
    <row r="208" spans="1:21" s="181" customFormat="1" ht="30" customHeight="1" x14ac:dyDescent="0.3">
      <c r="A208" s="184" t="s">
        <v>667</v>
      </c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338"/>
      <c r="M208" s="338"/>
      <c r="N208" s="185"/>
      <c r="O208" s="185"/>
      <c r="P208" s="185"/>
      <c r="Q208" s="185"/>
      <c r="R208" s="185"/>
    </row>
    <row r="209" spans="1:18" s="181" customFormat="1" ht="21.75" customHeight="1" x14ac:dyDescent="0.3">
      <c r="A209" s="402"/>
      <c r="B209" s="402"/>
      <c r="C209" s="402"/>
      <c r="D209" s="402"/>
      <c r="E209" s="402"/>
      <c r="F209" s="402"/>
      <c r="G209" s="402"/>
      <c r="H209" s="186" t="s">
        <v>10</v>
      </c>
      <c r="I209" s="267" t="b">
        <v>0</v>
      </c>
      <c r="J209" s="186" t="s">
        <v>11</v>
      </c>
      <c r="K209" s="267" t="b">
        <v>0</v>
      </c>
      <c r="L209" s="366" t="str">
        <f>IF(P209+Q209&gt;1,"Scegliere una sola opzione","")</f>
        <v/>
      </c>
      <c r="M209" s="367"/>
      <c r="N209" s="48" t="str">
        <f>+IF(I209=TRUE,"1","0")</f>
        <v>0</v>
      </c>
      <c r="O209" s="48" t="str">
        <f>+IF(K209=TRUE,"1","0")</f>
        <v>0</v>
      </c>
      <c r="P209" s="167">
        <f>N209*1</f>
        <v>0</v>
      </c>
      <c r="Q209" s="167">
        <f>O209*1</f>
        <v>0</v>
      </c>
      <c r="R209" s="185"/>
    </row>
    <row r="210" spans="1:18" s="57" customFormat="1" ht="21.75" customHeight="1" x14ac:dyDescent="0.3">
      <c r="A210" s="146"/>
      <c r="B210" s="146"/>
      <c r="C210" s="146"/>
      <c r="D210" s="146"/>
      <c r="E210" s="146"/>
      <c r="F210" s="146"/>
      <c r="G210" s="146"/>
      <c r="H210" s="74"/>
      <c r="J210" s="74"/>
      <c r="L210" s="339"/>
      <c r="M210" s="359"/>
      <c r="N210" s="76"/>
      <c r="O210" s="76"/>
      <c r="P210" s="63"/>
      <c r="Q210" s="63"/>
      <c r="R210" s="59"/>
    </row>
    <row r="211" spans="1:18" s="57" customFormat="1" ht="12" customHeight="1" x14ac:dyDescent="0.3">
      <c r="A211" s="187"/>
      <c r="B211" s="187"/>
      <c r="C211" s="187"/>
      <c r="D211" s="187"/>
      <c r="E211" s="187"/>
      <c r="F211" s="187"/>
      <c r="G211" s="187"/>
      <c r="H211" s="187"/>
      <c r="I211" s="187"/>
      <c r="J211" s="187"/>
      <c r="K211" s="187"/>
      <c r="L211" s="338"/>
      <c r="M211" s="338"/>
      <c r="N211" s="59"/>
      <c r="O211" s="59"/>
      <c r="P211" s="59"/>
      <c r="Q211" s="59"/>
      <c r="R211" s="59"/>
    </row>
    <row r="212" spans="1:18" s="57" customFormat="1" ht="18.600000000000001" customHeight="1" x14ac:dyDescent="0.3">
      <c r="A212" s="409" t="s">
        <v>636</v>
      </c>
      <c r="B212" s="409"/>
      <c r="C212" s="409"/>
      <c r="D212" s="409"/>
      <c r="E212" s="409"/>
      <c r="F212" s="409"/>
      <c r="G212" s="409"/>
      <c r="H212" s="409"/>
      <c r="I212" s="409"/>
      <c r="J212" s="409"/>
      <c r="K212" s="409"/>
      <c r="L212" s="360" t="str">
        <f>IF(AND(P209=1,J228=0),"Passare a D.2","")</f>
        <v/>
      </c>
      <c r="M212" s="338"/>
      <c r="N212" s="59"/>
      <c r="O212" s="59"/>
      <c r="P212" s="59"/>
      <c r="Q212" s="59"/>
      <c r="R212" s="59"/>
    </row>
    <row r="213" spans="1:18" s="57" customFormat="1" ht="11.25" customHeight="1" x14ac:dyDescent="0.3">
      <c r="A213" s="264"/>
      <c r="B213" s="417"/>
      <c r="C213" s="417"/>
      <c r="D213" s="417"/>
      <c r="E213" s="417"/>
      <c r="F213" s="417"/>
      <c r="G213" s="417"/>
      <c r="H213" s="417"/>
      <c r="I213" s="417"/>
      <c r="J213" s="417"/>
      <c r="K213" s="417"/>
      <c r="L213" s="338"/>
      <c r="M213" s="338"/>
      <c r="N213" s="59"/>
      <c r="O213" s="59"/>
      <c r="P213" s="59"/>
      <c r="Q213" s="59"/>
      <c r="R213" s="59"/>
    </row>
    <row r="214" spans="1:18" s="57" customFormat="1" ht="25.2" customHeight="1" x14ac:dyDescent="0.3">
      <c r="A214" s="147"/>
      <c r="B214" s="412" t="s">
        <v>631</v>
      </c>
      <c r="C214" s="412"/>
      <c r="D214" s="412"/>
      <c r="E214" s="412"/>
      <c r="F214" s="412"/>
      <c r="G214" s="412"/>
      <c r="H214" s="413"/>
      <c r="I214" s="413"/>
      <c r="J214" s="197" t="s">
        <v>11</v>
      </c>
      <c r="K214" s="276" t="b">
        <v>0</v>
      </c>
      <c r="L214" s="361"/>
      <c r="M214" s="325"/>
      <c r="N214" s="189" t="str">
        <f t="shared" ref="N214:N224" si="23">+IF(K214=TRUE,"1","0")</f>
        <v>0</v>
      </c>
      <c r="P214" s="190">
        <f t="shared" ref="P214:P224" si="24">N214*1</f>
        <v>0</v>
      </c>
      <c r="Q214" s="196"/>
      <c r="R214" s="59"/>
    </row>
    <row r="215" spans="1:18" s="57" customFormat="1" ht="33" customHeight="1" x14ac:dyDescent="0.3">
      <c r="A215" s="147"/>
      <c r="B215" s="395" t="s">
        <v>654</v>
      </c>
      <c r="C215" s="395"/>
      <c r="D215" s="395"/>
      <c r="E215" s="395"/>
      <c r="F215" s="395"/>
      <c r="G215" s="395"/>
      <c r="H215" s="396"/>
      <c r="I215" s="396"/>
      <c r="J215" s="197"/>
      <c r="K215" s="276" t="b">
        <v>0</v>
      </c>
      <c r="L215" s="361"/>
      <c r="M215" s="325"/>
      <c r="N215" s="189" t="str">
        <f t="shared" si="23"/>
        <v>0</v>
      </c>
      <c r="P215" s="190">
        <f t="shared" si="24"/>
        <v>0</v>
      </c>
      <c r="Q215" s="196"/>
      <c r="R215" s="59"/>
    </row>
    <row r="216" spans="1:18" s="57" customFormat="1" ht="25.2" customHeight="1" x14ac:dyDescent="0.3">
      <c r="A216" s="147"/>
      <c r="B216" s="395" t="s">
        <v>653</v>
      </c>
      <c r="C216" s="395"/>
      <c r="D216" s="395"/>
      <c r="E216" s="395"/>
      <c r="F216" s="395"/>
      <c r="G216" s="395"/>
      <c r="H216" s="396"/>
      <c r="I216" s="396"/>
      <c r="J216" s="197"/>
      <c r="K216" s="276" t="b">
        <v>0</v>
      </c>
      <c r="L216" s="361"/>
      <c r="M216" s="325"/>
      <c r="N216" s="189" t="str">
        <f t="shared" si="23"/>
        <v>0</v>
      </c>
      <c r="P216" s="190">
        <f t="shared" si="24"/>
        <v>0</v>
      </c>
      <c r="Q216" s="196"/>
      <c r="R216" s="59"/>
    </row>
    <row r="217" spans="1:18" s="57" customFormat="1" ht="25.2" customHeight="1" x14ac:dyDescent="0.3">
      <c r="A217" s="147"/>
      <c r="B217" s="397" t="s">
        <v>688</v>
      </c>
      <c r="C217" s="397"/>
      <c r="D217" s="397"/>
      <c r="E217" s="397"/>
      <c r="F217" s="397"/>
      <c r="G217" s="397"/>
      <c r="H217" s="397"/>
      <c r="I217" s="397"/>
      <c r="J217" s="198" t="s">
        <v>11</v>
      </c>
      <c r="K217" s="277" t="b">
        <v>0</v>
      </c>
      <c r="L217" s="361"/>
      <c r="M217" s="325"/>
      <c r="N217" s="189" t="str">
        <f t="shared" si="23"/>
        <v>0</v>
      </c>
      <c r="P217" s="190">
        <f t="shared" si="24"/>
        <v>0</v>
      </c>
      <c r="Q217" s="196"/>
      <c r="R217" s="59"/>
    </row>
    <row r="218" spans="1:18" s="57" customFormat="1" ht="25.2" customHeight="1" x14ac:dyDescent="0.3">
      <c r="A218" s="149"/>
      <c r="B218" s="397" t="s">
        <v>632</v>
      </c>
      <c r="C218" s="397"/>
      <c r="D218" s="397"/>
      <c r="E218" s="397"/>
      <c r="F218" s="397"/>
      <c r="G218" s="397"/>
      <c r="H218" s="414"/>
      <c r="I218" s="414"/>
      <c r="J218" s="198" t="s">
        <v>11</v>
      </c>
      <c r="K218" s="277" t="b">
        <v>0</v>
      </c>
      <c r="L218" s="361"/>
      <c r="M218" s="325"/>
      <c r="N218" s="189" t="str">
        <f t="shared" si="23"/>
        <v>0</v>
      </c>
      <c r="P218" s="190">
        <f t="shared" si="24"/>
        <v>0</v>
      </c>
      <c r="Q218" s="196"/>
      <c r="R218" s="59"/>
    </row>
    <row r="219" spans="1:18" s="57" customFormat="1" ht="25.2" customHeight="1" x14ac:dyDescent="0.3">
      <c r="B219" s="415" t="s">
        <v>663</v>
      </c>
      <c r="C219" s="415"/>
      <c r="D219" s="415"/>
      <c r="E219" s="415"/>
      <c r="F219" s="415"/>
      <c r="G219" s="415"/>
      <c r="H219" s="416"/>
      <c r="I219" s="416"/>
      <c r="J219" s="198" t="s">
        <v>11</v>
      </c>
      <c r="K219" s="295" t="b">
        <v>0</v>
      </c>
      <c r="L219" s="365"/>
      <c r="M219" s="365"/>
      <c r="N219" s="189" t="str">
        <f t="shared" si="23"/>
        <v>0</v>
      </c>
      <c r="P219" s="190">
        <f t="shared" si="24"/>
        <v>0</v>
      </c>
      <c r="Q219" s="196"/>
      <c r="R219" s="59"/>
    </row>
    <row r="220" spans="1:18" s="57" customFormat="1" ht="25.2" customHeight="1" x14ac:dyDescent="0.3">
      <c r="B220" s="397" t="s">
        <v>644</v>
      </c>
      <c r="C220" s="397"/>
      <c r="D220" s="397"/>
      <c r="E220" s="397"/>
      <c r="F220" s="397"/>
      <c r="G220" s="397"/>
      <c r="H220" s="414"/>
      <c r="I220" s="414"/>
      <c r="J220" s="198" t="s">
        <v>11</v>
      </c>
      <c r="K220" s="277" t="b">
        <v>0</v>
      </c>
      <c r="L220" s="362"/>
      <c r="M220" s="362"/>
      <c r="N220" s="189" t="str">
        <f t="shared" si="23"/>
        <v>0</v>
      </c>
      <c r="P220" s="190">
        <f t="shared" si="24"/>
        <v>0</v>
      </c>
      <c r="Q220" s="196"/>
      <c r="R220" s="59"/>
    </row>
    <row r="221" spans="1:18" s="57" customFormat="1" ht="25.2" customHeight="1" x14ac:dyDescent="0.3">
      <c r="B221" s="397" t="s">
        <v>633</v>
      </c>
      <c r="C221" s="397"/>
      <c r="D221" s="397"/>
      <c r="E221" s="397"/>
      <c r="F221" s="397"/>
      <c r="G221" s="397"/>
      <c r="H221" s="414"/>
      <c r="I221" s="414"/>
      <c r="J221" s="198" t="s">
        <v>11</v>
      </c>
      <c r="K221" s="277" t="b">
        <v>0</v>
      </c>
      <c r="L221" s="362"/>
      <c r="M221" s="362"/>
      <c r="N221" s="189" t="str">
        <f t="shared" si="23"/>
        <v>0</v>
      </c>
      <c r="P221" s="190">
        <f t="shared" si="24"/>
        <v>0</v>
      </c>
      <c r="Q221" s="196"/>
      <c r="R221" s="59"/>
    </row>
    <row r="222" spans="1:18" s="57" customFormat="1" ht="25.2" customHeight="1" x14ac:dyDescent="0.3">
      <c r="B222" s="397" t="s">
        <v>645</v>
      </c>
      <c r="C222" s="397"/>
      <c r="D222" s="397"/>
      <c r="E222" s="397"/>
      <c r="F222" s="397"/>
      <c r="G222" s="397"/>
      <c r="H222" s="414"/>
      <c r="I222" s="414"/>
      <c r="J222" s="198" t="s">
        <v>11</v>
      </c>
      <c r="K222" s="277" t="b">
        <v>0</v>
      </c>
      <c r="L222" s="362"/>
      <c r="M222" s="362"/>
      <c r="N222" s="189" t="str">
        <f t="shared" si="23"/>
        <v>0</v>
      </c>
      <c r="P222" s="190">
        <f t="shared" si="24"/>
        <v>0</v>
      </c>
      <c r="Q222" s="196"/>
      <c r="R222" s="59"/>
    </row>
    <row r="223" spans="1:18" s="57" customFormat="1" ht="25.2" customHeight="1" x14ac:dyDescent="0.3">
      <c r="B223" s="397" t="s">
        <v>634</v>
      </c>
      <c r="C223" s="397"/>
      <c r="D223" s="397"/>
      <c r="E223" s="397"/>
      <c r="F223" s="397"/>
      <c r="G223" s="397"/>
      <c r="H223" s="414"/>
      <c r="I223" s="414"/>
      <c r="J223" s="198" t="s">
        <v>11</v>
      </c>
      <c r="K223" s="295" t="b">
        <v>0</v>
      </c>
      <c r="L223" s="362"/>
      <c r="M223" s="362"/>
      <c r="N223" s="189" t="str">
        <f t="shared" si="23"/>
        <v>0</v>
      </c>
      <c r="P223" s="190">
        <f t="shared" si="24"/>
        <v>0</v>
      </c>
      <c r="Q223" s="196"/>
      <c r="R223" s="59"/>
    </row>
    <row r="224" spans="1:18" s="57" customFormat="1" ht="25.2" customHeight="1" x14ac:dyDescent="0.3">
      <c r="B224" s="397" t="s">
        <v>635</v>
      </c>
      <c r="C224" s="397"/>
      <c r="D224" s="397"/>
      <c r="E224" s="397"/>
      <c r="F224" s="397"/>
      <c r="G224" s="397"/>
      <c r="H224" s="414"/>
      <c r="I224" s="414"/>
      <c r="J224" s="198" t="s">
        <v>11</v>
      </c>
      <c r="K224" s="295" t="b">
        <v>0</v>
      </c>
      <c r="L224" s="362"/>
      <c r="M224" s="362"/>
      <c r="N224" s="189" t="str">
        <f t="shared" si="23"/>
        <v>0</v>
      </c>
      <c r="P224" s="190">
        <f t="shared" si="24"/>
        <v>0</v>
      </c>
      <c r="Q224" s="196"/>
      <c r="R224" s="59"/>
    </row>
    <row r="225" spans="1:18" s="57" customFormat="1" ht="25.2" customHeight="1" x14ac:dyDescent="0.3">
      <c r="B225" s="397" t="s">
        <v>637</v>
      </c>
      <c r="C225" s="397"/>
      <c r="D225" s="397"/>
      <c r="E225" s="298"/>
      <c r="F225" s="298"/>
      <c r="G225" s="398" t="s">
        <v>687</v>
      </c>
      <c r="H225" s="398"/>
      <c r="I225" s="398"/>
      <c r="J225" s="398"/>
      <c r="K225" s="398"/>
      <c r="L225" s="362"/>
      <c r="M225" s="362"/>
      <c r="N225" s="76"/>
      <c r="O225" s="76"/>
      <c r="P225" s="63"/>
      <c r="Q225" s="63"/>
      <c r="R225" s="59"/>
    </row>
    <row r="226" spans="1:18" s="57" customFormat="1" ht="15.6" customHeight="1" x14ac:dyDescent="0.3">
      <c r="B226" s="188"/>
      <c r="C226" s="188"/>
      <c r="D226" s="188"/>
      <c r="E226" s="188"/>
      <c r="F226" s="188"/>
      <c r="G226" s="188"/>
      <c r="H226" s="148"/>
      <c r="I226" s="265"/>
      <c r="J226" s="148"/>
      <c r="K226" s="265"/>
      <c r="L226" s="362"/>
      <c r="M226" s="362"/>
      <c r="N226" s="76"/>
      <c r="O226" s="76"/>
      <c r="P226" s="63"/>
      <c r="Q226" s="63"/>
      <c r="R226" s="59"/>
    </row>
    <row r="227" spans="1:18" s="57" customFormat="1" ht="36" customHeight="1" x14ac:dyDescent="0.3">
      <c r="A227" s="409" t="s">
        <v>666</v>
      </c>
      <c r="B227" s="409"/>
      <c r="C227" s="409"/>
      <c r="D227" s="409"/>
      <c r="E227" s="409"/>
      <c r="F227" s="409"/>
      <c r="G227" s="409"/>
      <c r="H227" s="409"/>
      <c r="I227" s="409"/>
      <c r="J227" s="409"/>
      <c r="K227" s="409"/>
      <c r="L227" s="338"/>
      <c r="M227" s="338"/>
      <c r="N227" s="59"/>
      <c r="O227" s="59"/>
      <c r="P227" s="59"/>
      <c r="Q227" s="59"/>
      <c r="R227" s="59"/>
    </row>
    <row r="228" spans="1:18" s="57" customFormat="1" ht="24" customHeight="1" x14ac:dyDescent="0.3">
      <c r="B228" s="188"/>
      <c r="C228" s="188"/>
      <c r="D228" s="188"/>
      <c r="E228" s="188"/>
      <c r="F228" s="188"/>
      <c r="G228" s="188"/>
      <c r="H228" s="148"/>
      <c r="I228" s="265"/>
      <c r="J228" s="410"/>
      <c r="K228" s="411"/>
      <c r="L228" s="362"/>
      <c r="M228" s="362"/>
      <c r="N228" s="76"/>
      <c r="O228" s="76"/>
      <c r="P228" s="63"/>
      <c r="Q228" s="63"/>
      <c r="R228" s="59"/>
    </row>
    <row r="229" spans="1:18" s="57" customFormat="1" ht="24" customHeight="1" x14ac:dyDescent="0.3">
      <c r="B229" s="188"/>
      <c r="C229" s="188"/>
      <c r="D229" s="188"/>
      <c r="E229" s="188"/>
      <c r="F229" s="188"/>
      <c r="G229" s="188"/>
      <c r="H229" s="148"/>
      <c r="I229" s="265"/>
      <c r="J229" s="148"/>
      <c r="K229" s="265"/>
      <c r="L229" s="362"/>
      <c r="M229" s="362"/>
      <c r="N229" s="76"/>
      <c r="O229" s="76"/>
      <c r="P229" s="63"/>
      <c r="Q229" s="63"/>
      <c r="R229" s="59"/>
    </row>
    <row r="230" spans="1:18" s="57" customFormat="1" ht="24" customHeight="1" x14ac:dyDescent="0.3">
      <c r="A230" s="407" t="s">
        <v>679</v>
      </c>
      <c r="B230" s="407"/>
      <c r="C230" s="407"/>
      <c r="D230" s="407"/>
      <c r="E230" s="407"/>
      <c r="F230" s="407"/>
      <c r="G230" s="407"/>
      <c r="H230" s="407"/>
      <c r="I230" s="407"/>
      <c r="J230" s="407"/>
      <c r="K230" s="407"/>
      <c r="L230" s="362"/>
      <c r="M230" s="362"/>
      <c r="N230" s="76"/>
      <c r="O230" s="76"/>
      <c r="P230" s="63"/>
      <c r="Q230" s="63"/>
      <c r="R230" s="59"/>
    </row>
    <row r="231" spans="1:18" s="57" customFormat="1" ht="24" hidden="1" customHeight="1" x14ac:dyDescent="0.3">
      <c r="L231" s="362"/>
      <c r="M231" s="362"/>
      <c r="N231" s="76"/>
      <c r="O231" s="76"/>
      <c r="P231" s="63"/>
      <c r="Q231" s="63"/>
      <c r="R231" s="59"/>
    </row>
    <row r="232" spans="1:18" s="57" customFormat="1" ht="24" hidden="1" customHeight="1" x14ac:dyDescent="0.3">
      <c r="B232" s="188"/>
      <c r="C232" s="188"/>
      <c r="D232" s="188"/>
      <c r="E232" s="188"/>
      <c r="F232" s="188"/>
      <c r="G232" s="188"/>
      <c r="H232" s="148"/>
      <c r="I232" s="265"/>
      <c r="J232" s="148"/>
      <c r="K232" s="265"/>
      <c r="L232" s="362"/>
      <c r="M232" s="362"/>
      <c r="N232" s="76"/>
      <c r="O232" s="76"/>
      <c r="P232" s="63"/>
      <c r="Q232" s="63"/>
      <c r="R232" s="59"/>
    </row>
    <row r="233" spans="1:18" s="57" customFormat="1" ht="24" hidden="1" customHeight="1" x14ac:dyDescent="0.3">
      <c r="B233" s="188"/>
      <c r="C233" s="188"/>
      <c r="D233" s="188"/>
      <c r="E233" s="188"/>
      <c r="F233" s="188"/>
      <c r="G233" s="188"/>
      <c r="H233" s="148"/>
      <c r="I233" s="265"/>
      <c r="J233" s="148"/>
      <c r="K233" s="265"/>
      <c r="L233" s="362"/>
      <c r="M233" s="362"/>
      <c r="N233" s="76"/>
      <c r="O233" s="76"/>
      <c r="P233" s="63"/>
      <c r="Q233" s="63"/>
      <c r="R233" s="59"/>
    </row>
    <row r="234" spans="1:18" s="57" customFormat="1" ht="24" hidden="1" customHeight="1" x14ac:dyDescent="0.3">
      <c r="B234" s="188"/>
      <c r="C234" s="188"/>
      <c r="D234" s="188"/>
      <c r="E234" s="188"/>
      <c r="F234" s="188"/>
      <c r="G234" s="188"/>
      <c r="H234" s="148"/>
      <c r="I234" s="265"/>
      <c r="J234" s="148"/>
      <c r="K234" s="265"/>
      <c r="L234" s="362"/>
      <c r="M234" s="362"/>
      <c r="N234" s="76"/>
      <c r="O234" s="76"/>
      <c r="P234" s="63"/>
      <c r="Q234" s="63"/>
      <c r="R234" s="59"/>
    </row>
    <row r="235" spans="1:18" s="154" customFormat="1" ht="18" hidden="1" customHeight="1" x14ac:dyDescent="0.3">
      <c r="L235" s="363"/>
      <c r="M235" s="363"/>
    </row>
    <row r="236" spans="1:18" ht="23.4" hidden="1" customHeight="1" x14ac:dyDescent="0.3">
      <c r="R236" s="27"/>
    </row>
    <row r="237" spans="1:18" ht="23.4" hidden="1" customHeight="1" x14ac:dyDescent="0.3">
      <c r="R237" s="27"/>
    </row>
    <row r="238" spans="1:18" ht="23.4" hidden="1" customHeight="1" x14ac:dyDescent="0.3">
      <c r="R238" s="27"/>
    </row>
    <row r="239" spans="1:18" ht="23.4" hidden="1" customHeight="1" x14ac:dyDescent="0.3">
      <c r="R239" s="27"/>
    </row>
    <row r="240" spans="1:18" ht="23.4" hidden="1" customHeight="1" x14ac:dyDescent="0.3">
      <c r="R240" s="27"/>
    </row>
    <row r="241" spans="18:18" ht="23.4" hidden="1" customHeight="1" x14ac:dyDescent="0.3">
      <c r="R241" s="27"/>
    </row>
    <row r="242" spans="18:18" ht="23.4" hidden="1" customHeight="1" x14ac:dyDescent="0.3">
      <c r="R242" s="27"/>
    </row>
    <row r="243" spans="18:18" ht="23.4" hidden="1" customHeight="1" x14ac:dyDescent="0.3">
      <c r="R243" s="27"/>
    </row>
    <row r="244" spans="18:18" ht="23.4" hidden="1" customHeight="1" x14ac:dyDescent="0.3">
      <c r="R244" s="27"/>
    </row>
    <row r="245" spans="18:18" ht="23.4" hidden="1" customHeight="1" x14ac:dyDescent="0.3">
      <c r="R245" s="27"/>
    </row>
    <row r="246" spans="18:18" ht="23.4" hidden="1" customHeight="1" x14ac:dyDescent="0.3">
      <c r="R246" s="27"/>
    </row>
    <row r="247" spans="18:18" ht="23.4" hidden="1" customHeight="1" x14ac:dyDescent="0.3">
      <c r="R247" s="27"/>
    </row>
    <row r="248" spans="18:18" ht="23.4" hidden="1" customHeight="1" x14ac:dyDescent="0.3">
      <c r="R248" s="27"/>
    </row>
    <row r="249" spans="18:18" ht="23.4" hidden="1" customHeight="1" x14ac:dyDescent="0.3">
      <c r="R249" s="27"/>
    </row>
    <row r="250" spans="18:18" ht="23.4" hidden="1" customHeight="1" x14ac:dyDescent="0.3">
      <c r="R250" s="27"/>
    </row>
    <row r="251" spans="18:18" ht="23.4" hidden="1" customHeight="1" x14ac:dyDescent="0.3">
      <c r="R251" s="27"/>
    </row>
    <row r="252" spans="18:18" ht="23.4" hidden="1" customHeight="1" x14ac:dyDescent="0.3">
      <c r="R252" s="27"/>
    </row>
    <row r="253" spans="18:18" ht="23.4" hidden="1" customHeight="1" x14ac:dyDescent="0.3">
      <c r="R253" s="27"/>
    </row>
    <row r="254" spans="18:18" ht="23.4" hidden="1" customHeight="1" x14ac:dyDescent="0.3">
      <c r="R254" s="27"/>
    </row>
    <row r="255" spans="18:18" ht="23.4" hidden="1" customHeight="1" x14ac:dyDescent="0.3">
      <c r="R255" s="27"/>
    </row>
    <row r="256" spans="18:18" ht="23.4" hidden="1" customHeight="1" x14ac:dyDescent="0.3">
      <c r="R256" s="27"/>
    </row>
    <row r="257" spans="18:18" ht="23.4" hidden="1" customHeight="1" x14ac:dyDescent="0.3">
      <c r="R257" s="27"/>
    </row>
    <row r="258" spans="18:18" ht="23.4" hidden="1" customHeight="1" x14ac:dyDescent="0.3">
      <c r="R258" s="27"/>
    </row>
    <row r="259" spans="18:18" ht="23.4" hidden="1" customHeight="1" x14ac:dyDescent="0.3">
      <c r="R259" s="27"/>
    </row>
    <row r="260" spans="18:18" ht="23.4" hidden="1" customHeight="1" x14ac:dyDescent="0.3">
      <c r="R260" s="27"/>
    </row>
    <row r="261" spans="18:18" ht="23.4" hidden="1" customHeight="1" x14ac:dyDescent="0.3">
      <c r="R261" s="27"/>
    </row>
    <row r="262" spans="18:18" ht="23.4" hidden="1" customHeight="1" x14ac:dyDescent="0.3">
      <c r="R262" s="27"/>
    </row>
    <row r="263" spans="18:18" ht="23.4" hidden="1" customHeight="1" x14ac:dyDescent="0.3">
      <c r="R263" s="27"/>
    </row>
    <row r="264" spans="18:18" ht="23.4" hidden="1" customHeight="1" x14ac:dyDescent="0.3">
      <c r="R264" s="27"/>
    </row>
    <row r="265" spans="18:18" ht="23.4" hidden="1" customHeight="1" x14ac:dyDescent="0.3">
      <c r="R265" s="27"/>
    </row>
    <row r="266" spans="18:18" ht="23.4" hidden="1" customHeight="1" x14ac:dyDescent="0.3">
      <c r="R266" s="27"/>
    </row>
    <row r="267" spans="18:18" ht="23.4" hidden="1" customHeight="1" x14ac:dyDescent="0.3">
      <c r="R267" s="27"/>
    </row>
    <row r="268" spans="18:18" ht="23.4" hidden="1" customHeight="1" x14ac:dyDescent="0.3">
      <c r="R268" s="27"/>
    </row>
    <row r="269" spans="18:18" ht="23.4" hidden="1" customHeight="1" x14ac:dyDescent="0.3">
      <c r="R269" s="27"/>
    </row>
    <row r="270" spans="18:18" ht="23.4" hidden="1" customHeight="1" x14ac:dyDescent="0.3">
      <c r="R270" s="27"/>
    </row>
    <row r="271" spans="18:18" ht="23.4" hidden="1" customHeight="1" x14ac:dyDescent="0.3">
      <c r="R271" s="27"/>
    </row>
    <row r="272" spans="18:18" ht="23.4" hidden="1" customHeight="1" x14ac:dyDescent="0.3">
      <c r="R272" s="27"/>
    </row>
    <row r="273" spans="18:18" ht="23.4" hidden="1" customHeight="1" x14ac:dyDescent="0.3">
      <c r="R273" s="27"/>
    </row>
    <row r="274" spans="18:18" ht="23.4" hidden="1" customHeight="1" x14ac:dyDescent="0.3">
      <c r="R274" s="27"/>
    </row>
    <row r="275" spans="18:18" ht="23.4" hidden="1" customHeight="1" x14ac:dyDescent="0.3">
      <c r="R275" s="27"/>
    </row>
    <row r="276" spans="18:18" ht="23.4" hidden="1" customHeight="1" x14ac:dyDescent="0.3">
      <c r="R276" s="27"/>
    </row>
    <row r="277" spans="18:18" ht="23.4" hidden="1" customHeight="1" x14ac:dyDescent="0.3">
      <c r="R277" s="27"/>
    </row>
    <row r="278" spans="18:18" ht="23.4" hidden="1" customHeight="1" x14ac:dyDescent="0.3">
      <c r="R278" s="27"/>
    </row>
    <row r="279" spans="18:18" ht="23.4" hidden="1" customHeight="1" x14ac:dyDescent="0.3">
      <c r="R279" s="27"/>
    </row>
    <row r="280" spans="18:18" ht="23.4" hidden="1" customHeight="1" x14ac:dyDescent="0.3">
      <c r="R280" s="27"/>
    </row>
    <row r="281" spans="18:18" ht="23.4" hidden="1" customHeight="1" x14ac:dyDescent="0.3">
      <c r="R281" s="27"/>
    </row>
    <row r="282" spans="18:18" ht="23.4" hidden="1" customHeight="1" x14ac:dyDescent="0.3">
      <c r="R282" s="27"/>
    </row>
    <row r="283" spans="18:18" ht="23.4" hidden="1" customHeight="1" x14ac:dyDescent="0.3">
      <c r="R283" s="27"/>
    </row>
    <row r="284" spans="18:18" ht="23.4" hidden="1" customHeight="1" x14ac:dyDescent="0.3">
      <c r="R284" s="27"/>
    </row>
    <row r="285" spans="18:18" ht="23.4" hidden="1" customHeight="1" x14ac:dyDescent="0.3">
      <c r="R285" s="27"/>
    </row>
    <row r="286" spans="18:18" ht="23.4" hidden="1" customHeight="1" x14ac:dyDescent="0.3">
      <c r="R286" s="27"/>
    </row>
    <row r="287" spans="18:18" ht="23.4" hidden="1" customHeight="1" x14ac:dyDescent="0.3">
      <c r="R287" s="27"/>
    </row>
    <row r="288" spans="18:18" ht="23.4" hidden="1" customHeight="1" x14ac:dyDescent="0.3">
      <c r="R288" s="27"/>
    </row>
    <row r="289" spans="18:18" ht="23.4" hidden="1" customHeight="1" x14ac:dyDescent="0.3">
      <c r="R289" s="27"/>
    </row>
    <row r="290" spans="18:18" ht="23.4" hidden="1" customHeight="1" x14ac:dyDescent="0.3">
      <c r="R290" s="27"/>
    </row>
    <row r="291" spans="18:18" ht="23.4" hidden="1" customHeight="1" x14ac:dyDescent="0.3">
      <c r="R291" s="27"/>
    </row>
    <row r="292" spans="18:18" ht="23.4" hidden="1" customHeight="1" x14ac:dyDescent="0.3">
      <c r="R292" s="27"/>
    </row>
    <row r="293" spans="18:18" ht="23.4" hidden="1" customHeight="1" x14ac:dyDescent="0.3">
      <c r="R293" s="27"/>
    </row>
    <row r="294" spans="18:18" ht="23.4" hidden="1" customHeight="1" x14ac:dyDescent="0.3">
      <c r="R294" s="27"/>
    </row>
    <row r="295" spans="18:18" ht="23.4" hidden="1" customHeight="1" x14ac:dyDescent="0.3">
      <c r="R295" s="27"/>
    </row>
    <row r="296" spans="18:18" ht="23.4" hidden="1" customHeight="1" x14ac:dyDescent="0.3">
      <c r="R296" s="27"/>
    </row>
    <row r="297" spans="18:18" ht="23.4" hidden="1" customHeight="1" x14ac:dyDescent="0.3">
      <c r="R297" s="27"/>
    </row>
    <row r="298" spans="18:18" ht="23.4" hidden="1" customHeight="1" x14ac:dyDescent="0.3">
      <c r="R298" s="27"/>
    </row>
    <row r="299" spans="18:18" ht="23.4" hidden="1" customHeight="1" x14ac:dyDescent="0.3">
      <c r="R299" s="27"/>
    </row>
    <row r="300" spans="18:18" ht="23.4" hidden="1" customHeight="1" x14ac:dyDescent="0.3">
      <c r="R300" s="27"/>
    </row>
    <row r="301" spans="18:18" ht="23.4" hidden="1" customHeight="1" x14ac:dyDescent="0.3">
      <c r="R301" s="27"/>
    </row>
    <row r="302" spans="18:18" ht="23.4" hidden="1" customHeight="1" x14ac:dyDescent="0.3">
      <c r="R302" s="27"/>
    </row>
    <row r="303" spans="18:18" ht="23.4" hidden="1" customHeight="1" x14ac:dyDescent="0.3">
      <c r="R303" s="27"/>
    </row>
    <row r="304" spans="18:18" ht="23.4" hidden="1" customHeight="1" x14ac:dyDescent="0.3">
      <c r="R304" s="27"/>
    </row>
    <row r="305" spans="18:18" ht="23.4" hidden="1" customHeight="1" x14ac:dyDescent="0.3">
      <c r="R305" s="27"/>
    </row>
    <row r="306" spans="18:18" ht="23.4" hidden="1" customHeight="1" x14ac:dyDescent="0.3">
      <c r="R306" s="27"/>
    </row>
    <row r="307" spans="18:18" ht="23.4" hidden="1" customHeight="1" x14ac:dyDescent="0.3">
      <c r="R307" s="27"/>
    </row>
    <row r="308" spans="18:18" ht="23.4" hidden="1" customHeight="1" x14ac:dyDescent="0.3">
      <c r="R308" s="27"/>
    </row>
    <row r="309" spans="18:18" ht="23.4" hidden="1" customHeight="1" x14ac:dyDescent="0.3">
      <c r="R309" s="27"/>
    </row>
    <row r="310" spans="18:18" ht="23.4" hidden="1" customHeight="1" x14ac:dyDescent="0.3">
      <c r="R310" s="27"/>
    </row>
    <row r="311" spans="18:18" ht="23.4" hidden="1" customHeight="1" x14ac:dyDescent="0.3">
      <c r="R311" s="27"/>
    </row>
    <row r="312" spans="18:18" ht="23.4" hidden="1" customHeight="1" x14ac:dyDescent="0.3">
      <c r="R312" s="27"/>
    </row>
    <row r="313" spans="18:18" ht="23.4" hidden="1" customHeight="1" x14ac:dyDescent="0.3">
      <c r="R313" s="27"/>
    </row>
    <row r="314" spans="18:18" ht="23.4" hidden="1" customHeight="1" x14ac:dyDescent="0.3">
      <c r="R314" s="27"/>
    </row>
    <row r="315" spans="18:18" ht="23.4" hidden="1" customHeight="1" x14ac:dyDescent="0.3">
      <c r="R315" s="27"/>
    </row>
    <row r="316" spans="18:18" ht="23.4" hidden="1" customHeight="1" x14ac:dyDescent="0.3">
      <c r="R316" s="27"/>
    </row>
    <row r="317" spans="18:18" ht="23.4" hidden="1" customHeight="1" x14ac:dyDescent="0.3">
      <c r="R317" s="27"/>
    </row>
    <row r="318" spans="18:18" ht="23.4" hidden="1" customHeight="1" x14ac:dyDescent="0.3">
      <c r="R318" s="27"/>
    </row>
    <row r="319" spans="18:18" ht="23.4" hidden="1" customHeight="1" x14ac:dyDescent="0.3">
      <c r="R319" s="27"/>
    </row>
    <row r="320" spans="18:18" ht="23.4" hidden="1" customHeight="1" x14ac:dyDescent="0.3">
      <c r="R320" s="27"/>
    </row>
    <row r="321" spans="18:18" ht="23.4" hidden="1" customHeight="1" x14ac:dyDescent="0.3">
      <c r="R321" s="27"/>
    </row>
    <row r="322" spans="18:18" ht="23.4" hidden="1" customHeight="1" x14ac:dyDescent="0.3">
      <c r="R322" s="27"/>
    </row>
    <row r="323" spans="18:18" ht="23.4" hidden="1" customHeight="1" x14ac:dyDescent="0.3">
      <c r="R323" s="27"/>
    </row>
    <row r="324" spans="18:18" ht="23.4" hidden="1" customHeight="1" x14ac:dyDescent="0.3">
      <c r="R324" s="27"/>
    </row>
    <row r="325" spans="18:18" ht="23.4" hidden="1" customHeight="1" x14ac:dyDescent="0.3">
      <c r="R325" s="27"/>
    </row>
    <row r="326" spans="18:18" ht="23.4" hidden="1" customHeight="1" x14ac:dyDescent="0.3">
      <c r="R326" s="27"/>
    </row>
    <row r="327" spans="18:18" ht="23.4" hidden="1" customHeight="1" x14ac:dyDescent="0.3">
      <c r="R327" s="27"/>
    </row>
    <row r="328" spans="18:18" ht="23.4" hidden="1" customHeight="1" x14ac:dyDescent="0.3">
      <c r="R328" s="27"/>
    </row>
    <row r="329" spans="18:18" ht="23.4" hidden="1" customHeight="1" x14ac:dyDescent="0.3">
      <c r="R329" s="27"/>
    </row>
    <row r="330" spans="18:18" ht="23.4" hidden="1" customHeight="1" x14ac:dyDescent="0.3">
      <c r="R330" s="27"/>
    </row>
    <row r="331" spans="18:18" ht="23.4" hidden="1" customHeight="1" x14ac:dyDescent="0.3">
      <c r="R331" s="27"/>
    </row>
    <row r="332" spans="18:18" ht="23.4" hidden="1" customHeight="1" x14ac:dyDescent="0.3">
      <c r="R332" s="27"/>
    </row>
    <row r="333" spans="18:18" ht="23.4" hidden="1" customHeight="1" x14ac:dyDescent="0.3">
      <c r="R333" s="27"/>
    </row>
    <row r="334" spans="18:18" ht="23.4" hidden="1" customHeight="1" x14ac:dyDescent="0.3">
      <c r="R334" s="27"/>
    </row>
    <row r="335" spans="18:18" ht="23.4" hidden="1" customHeight="1" x14ac:dyDescent="0.3">
      <c r="R335" s="27"/>
    </row>
    <row r="336" spans="18:18" ht="23.4" hidden="1" customHeight="1" x14ac:dyDescent="0.3">
      <c r="R336" s="27"/>
    </row>
    <row r="337" spans="18:18" ht="23.4" hidden="1" customHeight="1" x14ac:dyDescent="0.3">
      <c r="R337" s="27"/>
    </row>
    <row r="338" spans="18:18" ht="23.4" hidden="1" customHeight="1" x14ac:dyDescent="0.3">
      <c r="R338" s="27"/>
    </row>
    <row r="339" spans="18:18" ht="23.4" hidden="1" customHeight="1" x14ac:dyDescent="0.3">
      <c r="R339" s="27"/>
    </row>
    <row r="340" spans="18:18" ht="23.4" hidden="1" customHeight="1" x14ac:dyDescent="0.3">
      <c r="R340" s="27"/>
    </row>
    <row r="341" spans="18:18" ht="23.4" hidden="1" customHeight="1" x14ac:dyDescent="0.3">
      <c r="R341" s="27"/>
    </row>
    <row r="342" spans="18:18" ht="23.4" hidden="1" customHeight="1" x14ac:dyDescent="0.3">
      <c r="R342" s="27"/>
    </row>
    <row r="343" spans="18:18" ht="23.4" hidden="1" customHeight="1" x14ac:dyDescent="0.3">
      <c r="R343" s="27"/>
    </row>
    <row r="344" spans="18:18" ht="23.4" hidden="1" customHeight="1" x14ac:dyDescent="0.3">
      <c r="R344" s="27"/>
    </row>
    <row r="345" spans="18:18" ht="23.4" hidden="1" customHeight="1" x14ac:dyDescent="0.3">
      <c r="R345" s="27"/>
    </row>
    <row r="346" spans="18:18" ht="23.4" hidden="1" customHeight="1" x14ac:dyDescent="0.3">
      <c r="R346" s="27"/>
    </row>
    <row r="347" spans="18:18" ht="23.4" hidden="1" customHeight="1" x14ac:dyDescent="0.3">
      <c r="R347" s="27"/>
    </row>
    <row r="348" spans="18:18" ht="23.4" hidden="1" customHeight="1" x14ac:dyDescent="0.3">
      <c r="R348" s="27"/>
    </row>
    <row r="349" spans="18:18" ht="23.4" hidden="1" customHeight="1" x14ac:dyDescent="0.3">
      <c r="R349" s="27"/>
    </row>
    <row r="350" spans="18:18" ht="23.4" hidden="1" customHeight="1" x14ac:dyDescent="0.3">
      <c r="R350" s="27"/>
    </row>
    <row r="351" spans="18:18" ht="23.4" hidden="1" customHeight="1" x14ac:dyDescent="0.3">
      <c r="R351" s="27"/>
    </row>
    <row r="352" spans="18:18" ht="23.4" hidden="1" customHeight="1" x14ac:dyDescent="0.3">
      <c r="R352" s="27"/>
    </row>
    <row r="353" spans="18:18" ht="23.4" hidden="1" customHeight="1" x14ac:dyDescent="0.3">
      <c r="R353" s="27"/>
    </row>
    <row r="354" spans="18:18" ht="23.4" hidden="1" customHeight="1" x14ac:dyDescent="0.3">
      <c r="R354" s="27"/>
    </row>
    <row r="355" spans="18:18" ht="23.4" hidden="1" customHeight="1" x14ac:dyDescent="0.3">
      <c r="R355" s="27"/>
    </row>
    <row r="356" spans="18:18" ht="23.4" hidden="1" customHeight="1" x14ac:dyDescent="0.3">
      <c r="R356" s="27"/>
    </row>
    <row r="357" spans="18:18" ht="23.4" hidden="1" customHeight="1" x14ac:dyDescent="0.3">
      <c r="R357" s="27"/>
    </row>
    <row r="358" spans="18:18" ht="23.4" hidden="1" customHeight="1" x14ac:dyDescent="0.3">
      <c r="R358" s="27"/>
    </row>
    <row r="359" spans="18:18" ht="23.4" hidden="1" customHeight="1" x14ac:dyDescent="0.3">
      <c r="R359" s="27"/>
    </row>
    <row r="360" spans="18:18" ht="23.4" hidden="1" customHeight="1" x14ac:dyDescent="0.3">
      <c r="R360" s="27"/>
    </row>
    <row r="361" spans="18:18" ht="23.4" hidden="1" customHeight="1" x14ac:dyDescent="0.3">
      <c r="R361" s="27"/>
    </row>
    <row r="362" spans="18:18" ht="23.4" hidden="1" customHeight="1" x14ac:dyDescent="0.3">
      <c r="R362" s="27"/>
    </row>
    <row r="363" spans="18:18" ht="23.4" hidden="1" customHeight="1" x14ac:dyDescent="0.3">
      <c r="R363" s="27"/>
    </row>
    <row r="364" spans="18:18" ht="23.4" hidden="1" customHeight="1" x14ac:dyDescent="0.3">
      <c r="R364" s="27"/>
    </row>
    <row r="365" spans="18:18" ht="23.4" hidden="1" customHeight="1" x14ac:dyDescent="0.3">
      <c r="R365" s="27"/>
    </row>
    <row r="366" spans="18:18" ht="23.4" hidden="1" customHeight="1" x14ac:dyDescent="0.3">
      <c r="R366" s="27"/>
    </row>
    <row r="367" spans="18:18" ht="23.4" hidden="1" customHeight="1" x14ac:dyDescent="0.3">
      <c r="R367" s="27"/>
    </row>
    <row r="368" spans="18:18" ht="23.4" hidden="1" customHeight="1" x14ac:dyDescent="0.3">
      <c r="R368" s="27"/>
    </row>
    <row r="369" spans="18:18" ht="23.4" hidden="1" customHeight="1" x14ac:dyDescent="0.3">
      <c r="R369" s="27"/>
    </row>
    <row r="370" spans="18:18" ht="23.4" hidden="1" customHeight="1" x14ac:dyDescent="0.3">
      <c r="R370" s="27"/>
    </row>
    <row r="371" spans="18:18" ht="23.4" hidden="1" customHeight="1" x14ac:dyDescent="0.3">
      <c r="R371" s="27"/>
    </row>
    <row r="372" spans="18:18" ht="23.4" hidden="1" customHeight="1" x14ac:dyDescent="0.3">
      <c r="R372" s="27"/>
    </row>
    <row r="373" spans="18:18" ht="23.4" hidden="1" customHeight="1" x14ac:dyDescent="0.3">
      <c r="R373" s="27"/>
    </row>
    <row r="374" spans="18:18" ht="23.4" hidden="1" customHeight="1" x14ac:dyDescent="0.3">
      <c r="R374" s="27"/>
    </row>
    <row r="375" spans="18:18" ht="23.4" hidden="1" customHeight="1" x14ac:dyDescent="0.3">
      <c r="R375" s="27"/>
    </row>
    <row r="376" spans="18:18" ht="23.4" hidden="1" customHeight="1" x14ac:dyDescent="0.3">
      <c r="R376" s="27"/>
    </row>
    <row r="377" spans="18:18" ht="23.4" hidden="1" customHeight="1" x14ac:dyDescent="0.3">
      <c r="R377" s="27"/>
    </row>
    <row r="378" spans="18:18" ht="23.4" hidden="1" customHeight="1" x14ac:dyDescent="0.3">
      <c r="R378" s="27"/>
    </row>
    <row r="379" spans="18:18" ht="23.4" hidden="1" customHeight="1" x14ac:dyDescent="0.3">
      <c r="R379" s="27"/>
    </row>
    <row r="380" spans="18:18" ht="23.4" hidden="1" customHeight="1" x14ac:dyDescent="0.3">
      <c r="R380" s="27"/>
    </row>
    <row r="381" spans="18:18" ht="23.4" hidden="1" customHeight="1" x14ac:dyDescent="0.3">
      <c r="R381" s="27"/>
    </row>
    <row r="382" spans="18:18" ht="23.4" hidden="1" customHeight="1" x14ac:dyDescent="0.3">
      <c r="R382" s="27"/>
    </row>
    <row r="383" spans="18:18" ht="23.4" hidden="1" customHeight="1" x14ac:dyDescent="0.3">
      <c r="R383" s="27"/>
    </row>
    <row r="384" spans="18:18" ht="23.4" hidden="1" customHeight="1" x14ac:dyDescent="0.3">
      <c r="R384" s="27"/>
    </row>
    <row r="385" spans="18:18" ht="23.4" hidden="1" customHeight="1" x14ac:dyDescent="0.3">
      <c r="R385" s="27"/>
    </row>
    <row r="386" spans="18:18" ht="23.4" hidden="1" customHeight="1" x14ac:dyDescent="0.3">
      <c r="R386" s="27"/>
    </row>
    <row r="387" spans="18:18" ht="23.4" hidden="1" customHeight="1" x14ac:dyDescent="0.3">
      <c r="R387" s="27"/>
    </row>
    <row r="388" spans="18:18" ht="23.4" hidden="1" customHeight="1" x14ac:dyDescent="0.3">
      <c r="R388" s="27"/>
    </row>
    <row r="389" spans="18:18" ht="23.4" hidden="1" customHeight="1" x14ac:dyDescent="0.3">
      <c r="R389" s="27"/>
    </row>
    <row r="390" spans="18:18" ht="23.4" hidden="1" customHeight="1" x14ac:dyDescent="0.3">
      <c r="R390" s="27"/>
    </row>
    <row r="391" spans="18:18" ht="23.4" hidden="1" customHeight="1" x14ac:dyDescent="0.3">
      <c r="R391" s="27"/>
    </row>
    <row r="392" spans="18:18" ht="23.4" hidden="1" customHeight="1" x14ac:dyDescent="0.3">
      <c r="R392" s="27"/>
    </row>
    <row r="393" spans="18:18" ht="23.4" hidden="1" customHeight="1" x14ac:dyDescent="0.3">
      <c r="R393" s="27"/>
    </row>
    <row r="394" spans="18:18" ht="23.4" hidden="1" customHeight="1" x14ac:dyDescent="0.3">
      <c r="R394" s="27"/>
    </row>
    <row r="395" spans="18:18" ht="23.4" hidden="1" customHeight="1" x14ac:dyDescent="0.3">
      <c r="R395" s="27"/>
    </row>
    <row r="396" spans="18:18" ht="23.4" hidden="1" customHeight="1" x14ac:dyDescent="0.3">
      <c r="R396" s="27"/>
    </row>
    <row r="397" spans="18:18" ht="23.4" hidden="1" customHeight="1" x14ac:dyDescent="0.3">
      <c r="R397" s="27"/>
    </row>
    <row r="398" spans="18:18" ht="23.4" hidden="1" customHeight="1" x14ac:dyDescent="0.3">
      <c r="R398" s="27"/>
    </row>
    <row r="399" spans="18:18" ht="23.4" hidden="1" customHeight="1" x14ac:dyDescent="0.3">
      <c r="R399" s="27"/>
    </row>
    <row r="400" spans="18:18" ht="23.4" hidden="1" customHeight="1" x14ac:dyDescent="0.3">
      <c r="R400" s="27"/>
    </row>
    <row r="401" spans="18:18" ht="23.4" hidden="1" customHeight="1" x14ac:dyDescent="0.3">
      <c r="R401" s="27"/>
    </row>
    <row r="402" spans="18:18" ht="23.4" hidden="1" customHeight="1" x14ac:dyDescent="0.3">
      <c r="R402" s="27"/>
    </row>
    <row r="403" spans="18:18" ht="23.4" hidden="1" customHeight="1" x14ac:dyDescent="0.3">
      <c r="R403" s="27"/>
    </row>
    <row r="404" spans="18:18" ht="23.4" hidden="1" customHeight="1" x14ac:dyDescent="0.3">
      <c r="R404" s="27"/>
    </row>
    <row r="405" spans="18:18" ht="23.4" hidden="1" customHeight="1" x14ac:dyDescent="0.3">
      <c r="R405" s="27"/>
    </row>
    <row r="406" spans="18:18" ht="23.4" hidden="1" customHeight="1" x14ac:dyDescent="0.3">
      <c r="R406" s="27"/>
    </row>
    <row r="407" spans="18:18" ht="23.4" hidden="1" customHeight="1" x14ac:dyDescent="0.3">
      <c r="R407" s="27"/>
    </row>
    <row r="408" spans="18:18" ht="23.4" hidden="1" customHeight="1" x14ac:dyDescent="0.3">
      <c r="R408" s="27"/>
    </row>
    <row r="409" spans="18:18" ht="23.4" hidden="1" customHeight="1" x14ac:dyDescent="0.3">
      <c r="R409" s="27"/>
    </row>
    <row r="410" spans="18:18" ht="23.4" hidden="1" customHeight="1" x14ac:dyDescent="0.3">
      <c r="R410" s="27"/>
    </row>
    <row r="411" spans="18:18" ht="23.4" hidden="1" customHeight="1" x14ac:dyDescent="0.3">
      <c r="R411" s="27"/>
    </row>
    <row r="412" spans="18:18" ht="23.4" hidden="1" customHeight="1" x14ac:dyDescent="0.3">
      <c r="R412" s="27"/>
    </row>
    <row r="413" spans="18:18" ht="23.4" hidden="1" customHeight="1" x14ac:dyDescent="0.3">
      <c r="R413" s="27"/>
    </row>
    <row r="414" spans="18:18" ht="23.4" hidden="1" customHeight="1" x14ac:dyDescent="0.3">
      <c r="R414" s="27"/>
    </row>
    <row r="415" spans="18:18" ht="23.4" hidden="1" customHeight="1" x14ac:dyDescent="0.3">
      <c r="R415" s="27"/>
    </row>
    <row r="416" spans="18:18" ht="23.4" hidden="1" customHeight="1" x14ac:dyDescent="0.3">
      <c r="R416" s="27"/>
    </row>
    <row r="417" spans="18:18" ht="23.4" hidden="1" customHeight="1" x14ac:dyDescent="0.3">
      <c r="R417" s="27"/>
    </row>
    <row r="418" spans="18:18" ht="23.4" hidden="1" customHeight="1" x14ac:dyDescent="0.3">
      <c r="R418" s="27"/>
    </row>
    <row r="419" spans="18:18" ht="23.4" hidden="1" customHeight="1" x14ac:dyDescent="0.3">
      <c r="R419" s="27"/>
    </row>
    <row r="420" spans="18:18" ht="23.4" hidden="1" customHeight="1" x14ac:dyDescent="0.3">
      <c r="R420" s="27"/>
    </row>
    <row r="421" spans="18:18" ht="23.4" hidden="1" customHeight="1" x14ac:dyDescent="0.3">
      <c r="R421" s="27"/>
    </row>
    <row r="422" spans="18:18" ht="23.4" hidden="1" customHeight="1" x14ac:dyDescent="0.3">
      <c r="R422" s="27"/>
    </row>
    <row r="423" spans="18:18" ht="23.4" hidden="1" customHeight="1" x14ac:dyDescent="0.3">
      <c r="R423" s="27"/>
    </row>
    <row r="424" spans="18:18" ht="23.4" hidden="1" customHeight="1" x14ac:dyDescent="0.3">
      <c r="R424" s="27"/>
    </row>
    <row r="425" spans="18:18" ht="23.4" hidden="1" customHeight="1" x14ac:dyDescent="0.3">
      <c r="R425" s="27"/>
    </row>
    <row r="426" spans="18:18" ht="23.4" hidden="1" customHeight="1" x14ac:dyDescent="0.3">
      <c r="R426" s="27"/>
    </row>
    <row r="427" spans="18:18" ht="23.4" hidden="1" customHeight="1" x14ac:dyDescent="0.3">
      <c r="R427" s="27"/>
    </row>
    <row r="428" spans="18:18" ht="23.4" hidden="1" customHeight="1" x14ac:dyDescent="0.3">
      <c r="R428" s="27"/>
    </row>
    <row r="429" spans="18:18" ht="23.4" hidden="1" customHeight="1" x14ac:dyDescent="0.3">
      <c r="R429" s="27"/>
    </row>
    <row r="430" spans="18:18" ht="23.4" hidden="1" customHeight="1" x14ac:dyDescent="0.3">
      <c r="R430" s="27"/>
    </row>
    <row r="431" spans="18:18" ht="23.4" hidden="1" customHeight="1" x14ac:dyDescent="0.3">
      <c r="R431" s="27"/>
    </row>
    <row r="432" spans="18:18" ht="23.4" hidden="1" customHeight="1" x14ac:dyDescent="0.3">
      <c r="R432" s="27"/>
    </row>
    <row r="433" spans="18:18" ht="23.4" hidden="1" customHeight="1" x14ac:dyDescent="0.3">
      <c r="R433" s="27"/>
    </row>
    <row r="434" spans="18:18" ht="23.4" hidden="1" customHeight="1" x14ac:dyDescent="0.3">
      <c r="R434" s="27"/>
    </row>
    <row r="435" spans="18:18" ht="23.4" hidden="1" customHeight="1" x14ac:dyDescent="0.3">
      <c r="R435" s="27"/>
    </row>
    <row r="436" spans="18:18" ht="23.4" hidden="1" customHeight="1" x14ac:dyDescent="0.3">
      <c r="R436" s="27"/>
    </row>
    <row r="437" spans="18:18" ht="23.4" hidden="1" customHeight="1" x14ac:dyDescent="0.3">
      <c r="R437" s="27"/>
    </row>
    <row r="438" spans="18:18" ht="23.4" hidden="1" customHeight="1" x14ac:dyDescent="0.3">
      <c r="R438" s="27"/>
    </row>
    <row r="439" spans="18:18" ht="23.4" hidden="1" customHeight="1" x14ac:dyDescent="0.3">
      <c r="R439" s="27"/>
    </row>
    <row r="440" spans="18:18" ht="23.4" hidden="1" customHeight="1" x14ac:dyDescent="0.3">
      <c r="R440" s="27"/>
    </row>
    <row r="441" spans="18:18" ht="23.4" hidden="1" customHeight="1" x14ac:dyDescent="0.3">
      <c r="R441" s="27"/>
    </row>
    <row r="442" spans="18:18" ht="23.4" hidden="1" customHeight="1" x14ac:dyDescent="0.3">
      <c r="R442" s="27"/>
    </row>
    <row r="443" spans="18:18" ht="23.4" hidden="1" customHeight="1" x14ac:dyDescent="0.3">
      <c r="R443" s="27"/>
    </row>
    <row r="444" spans="18:18" ht="23.4" hidden="1" customHeight="1" x14ac:dyDescent="0.3">
      <c r="R444" s="27"/>
    </row>
    <row r="445" spans="18:18" ht="23.4" hidden="1" customHeight="1" x14ac:dyDescent="0.3">
      <c r="R445" s="27"/>
    </row>
    <row r="446" spans="18:18" ht="23.4" hidden="1" customHeight="1" x14ac:dyDescent="0.3">
      <c r="R446" s="27"/>
    </row>
    <row r="447" spans="18:18" ht="23.4" hidden="1" customHeight="1" x14ac:dyDescent="0.3">
      <c r="R447" s="27"/>
    </row>
    <row r="448" spans="18:18" ht="23.4" hidden="1" customHeight="1" x14ac:dyDescent="0.3">
      <c r="R448" s="27"/>
    </row>
    <row r="449" spans="18:18" ht="23.4" hidden="1" customHeight="1" x14ac:dyDescent="0.3">
      <c r="R449" s="27"/>
    </row>
    <row r="450" spans="18:18" ht="23.4" hidden="1" customHeight="1" x14ac:dyDescent="0.3">
      <c r="R450" s="27"/>
    </row>
    <row r="451" spans="18:18" ht="23.4" hidden="1" customHeight="1" x14ac:dyDescent="0.3">
      <c r="R451" s="27"/>
    </row>
    <row r="452" spans="18:18" ht="23.4" hidden="1" customHeight="1" x14ac:dyDescent="0.3">
      <c r="R452" s="27"/>
    </row>
    <row r="453" spans="18:18" ht="23.4" hidden="1" customHeight="1" x14ac:dyDescent="0.3">
      <c r="R453" s="27"/>
    </row>
    <row r="454" spans="18:18" ht="23.4" hidden="1" customHeight="1" x14ac:dyDescent="0.3">
      <c r="R454" s="27"/>
    </row>
    <row r="455" spans="18:18" ht="23.4" hidden="1" customHeight="1" x14ac:dyDescent="0.3">
      <c r="R455" s="27"/>
    </row>
    <row r="456" spans="18:18" ht="23.4" hidden="1" customHeight="1" x14ac:dyDescent="0.3">
      <c r="R456" s="27"/>
    </row>
    <row r="457" spans="18:18" ht="23.4" hidden="1" customHeight="1" x14ac:dyDescent="0.3">
      <c r="R457" s="27"/>
    </row>
    <row r="458" spans="18:18" ht="23.4" hidden="1" customHeight="1" x14ac:dyDescent="0.3">
      <c r="R458" s="27"/>
    </row>
    <row r="459" spans="18:18" ht="23.4" hidden="1" customHeight="1" x14ac:dyDescent="0.3">
      <c r="R459" s="27"/>
    </row>
    <row r="460" spans="18:18" ht="23.4" hidden="1" customHeight="1" x14ac:dyDescent="0.3">
      <c r="R460" s="27"/>
    </row>
    <row r="461" spans="18:18" ht="23.4" hidden="1" customHeight="1" x14ac:dyDescent="0.3">
      <c r="R461" s="27"/>
    </row>
    <row r="462" spans="18:18" ht="23.4" hidden="1" customHeight="1" x14ac:dyDescent="0.3">
      <c r="R462" s="27"/>
    </row>
    <row r="463" spans="18:18" ht="23.4" hidden="1" customHeight="1" x14ac:dyDescent="0.3">
      <c r="R463" s="27"/>
    </row>
    <row r="464" spans="18:18" ht="23.4" hidden="1" customHeight="1" x14ac:dyDescent="0.3">
      <c r="R464" s="27"/>
    </row>
    <row r="465" spans="18:18" ht="23.4" hidden="1" customHeight="1" x14ac:dyDescent="0.3">
      <c r="R465" s="27"/>
    </row>
    <row r="466" spans="18:18" ht="23.4" hidden="1" customHeight="1" x14ac:dyDescent="0.3">
      <c r="R466" s="27"/>
    </row>
    <row r="467" spans="18:18" ht="23.4" hidden="1" customHeight="1" x14ac:dyDescent="0.3">
      <c r="R467" s="27"/>
    </row>
    <row r="468" spans="18:18" ht="23.4" hidden="1" customHeight="1" x14ac:dyDescent="0.3">
      <c r="R468" s="27"/>
    </row>
    <row r="469" spans="18:18" ht="23.4" hidden="1" customHeight="1" x14ac:dyDescent="0.3">
      <c r="R469" s="27"/>
    </row>
    <row r="470" spans="18:18" ht="23.4" hidden="1" customHeight="1" x14ac:dyDescent="0.3">
      <c r="R470" s="27"/>
    </row>
    <row r="471" spans="18:18" ht="23.4" hidden="1" customHeight="1" x14ac:dyDescent="0.3">
      <c r="R471" s="27"/>
    </row>
    <row r="472" spans="18:18" ht="23.4" hidden="1" customHeight="1" x14ac:dyDescent="0.3">
      <c r="R472" s="27"/>
    </row>
    <row r="473" spans="18:18" ht="23.4" hidden="1" customHeight="1" x14ac:dyDescent="0.3">
      <c r="R473" s="27"/>
    </row>
    <row r="474" spans="18:18" ht="23.4" hidden="1" customHeight="1" x14ac:dyDescent="0.3">
      <c r="R474" s="27"/>
    </row>
    <row r="475" spans="18:18" ht="23.4" hidden="1" customHeight="1" x14ac:dyDescent="0.3">
      <c r="R475" s="27"/>
    </row>
    <row r="476" spans="18:18" ht="23.4" hidden="1" customHeight="1" x14ac:dyDescent="0.3">
      <c r="R476" s="27"/>
    </row>
    <row r="477" spans="18:18" ht="23.4" hidden="1" customHeight="1" x14ac:dyDescent="0.3">
      <c r="R477" s="27"/>
    </row>
    <row r="478" spans="18:18" ht="23.4" hidden="1" customHeight="1" x14ac:dyDescent="0.3">
      <c r="R478" s="27"/>
    </row>
    <row r="479" spans="18:18" ht="23.4" hidden="1" customHeight="1" x14ac:dyDescent="0.3">
      <c r="R479" s="27"/>
    </row>
    <row r="480" spans="18:18" ht="23.4" hidden="1" customHeight="1" x14ac:dyDescent="0.3">
      <c r="R480" s="27"/>
    </row>
    <row r="481" spans="18:18" ht="23.4" hidden="1" customHeight="1" x14ac:dyDescent="0.3">
      <c r="R481" s="27"/>
    </row>
    <row r="482" spans="18:18" ht="23.4" hidden="1" customHeight="1" x14ac:dyDescent="0.3">
      <c r="R482" s="27"/>
    </row>
    <row r="483" spans="18:18" ht="23.4" hidden="1" customHeight="1" x14ac:dyDescent="0.3">
      <c r="R483" s="27"/>
    </row>
    <row r="484" spans="18:18" ht="23.4" hidden="1" customHeight="1" x14ac:dyDescent="0.3">
      <c r="R484" s="27"/>
    </row>
    <row r="485" spans="18:18" ht="23.4" hidden="1" customHeight="1" x14ac:dyDescent="0.3">
      <c r="R485" s="27"/>
    </row>
    <row r="486" spans="18:18" ht="23.4" hidden="1" customHeight="1" x14ac:dyDescent="0.3">
      <c r="R486" s="27"/>
    </row>
    <row r="487" spans="18:18" ht="23.4" hidden="1" customHeight="1" x14ac:dyDescent="0.3">
      <c r="R487" s="27"/>
    </row>
  </sheetData>
  <sheetProtection algorithmName="SHA-512" hashValue="djA6N8LNITb/lStmS+hpQwfHFjz8iFLndUflwDdx/3su71W63pI1q8r3vgJMQBMxh6EGFj8FUqMAbCYm8QgQWQ==" saltValue="Plsp1ll057gP7zkC1vdzoA==" spinCount="100000" sheet="1" objects="1" scenarios="1"/>
  <mergeCells count="217">
    <mergeCell ref="A112:E112"/>
    <mergeCell ref="A113:E113"/>
    <mergeCell ref="A119:E119"/>
    <mergeCell ref="A120:E120"/>
    <mergeCell ref="J46:K46"/>
    <mergeCell ref="A47:C47"/>
    <mergeCell ref="D47:E47"/>
    <mergeCell ref="F47:G47"/>
    <mergeCell ref="H47:I47"/>
    <mergeCell ref="A63:C63"/>
    <mergeCell ref="I71:J71"/>
    <mergeCell ref="I72:J72"/>
    <mergeCell ref="A66:K66"/>
    <mergeCell ref="I67:J67"/>
    <mergeCell ref="I69:J69"/>
    <mergeCell ref="B78:G78"/>
    <mergeCell ref="B79:G79"/>
    <mergeCell ref="A77:J77"/>
    <mergeCell ref="A83:K83"/>
    <mergeCell ref="B80:G80"/>
    <mergeCell ref="B81:G81"/>
    <mergeCell ref="A92:K92"/>
    <mergeCell ref="A95:G95"/>
    <mergeCell ref="H95:I95"/>
    <mergeCell ref="A131:K131"/>
    <mergeCell ref="A132:K132"/>
    <mergeCell ref="A133:K133"/>
    <mergeCell ref="A134:K134"/>
    <mergeCell ref="A150:K150"/>
    <mergeCell ref="A135:K135"/>
    <mergeCell ref="A127:K127"/>
    <mergeCell ref="A137:K137"/>
    <mergeCell ref="A121:E121"/>
    <mergeCell ref="A123:E123"/>
    <mergeCell ref="A129:K129"/>
    <mergeCell ref="B10:K10"/>
    <mergeCell ref="A23:F23"/>
    <mergeCell ref="A111:E111"/>
    <mergeCell ref="A1:B3"/>
    <mergeCell ref="C1:K3"/>
    <mergeCell ref="C5:F5"/>
    <mergeCell ref="H6:J6"/>
    <mergeCell ref="A8:C8"/>
    <mergeCell ref="D8:K8"/>
    <mergeCell ref="A17:E17"/>
    <mergeCell ref="F17:K17"/>
    <mergeCell ref="H45:I45"/>
    <mergeCell ref="J45:K45"/>
    <mergeCell ref="A45:C45"/>
    <mergeCell ref="D45:E45"/>
    <mergeCell ref="F45:G45"/>
    <mergeCell ref="A44:C44"/>
    <mergeCell ref="A46:C46"/>
    <mergeCell ref="D46:E46"/>
    <mergeCell ref="F46:G46"/>
    <mergeCell ref="J47:K47"/>
    <mergeCell ref="A48:C48"/>
    <mergeCell ref="D48:E48"/>
    <mergeCell ref="F48:G48"/>
    <mergeCell ref="A12:K12"/>
    <mergeCell ref="A15:E15"/>
    <mergeCell ref="F15:K15"/>
    <mergeCell ref="D56:G56"/>
    <mergeCell ref="A50:C50"/>
    <mergeCell ref="A49:C49"/>
    <mergeCell ref="D49:E49"/>
    <mergeCell ref="A56:C57"/>
    <mergeCell ref="F49:G49"/>
    <mergeCell ref="H49:I49"/>
    <mergeCell ref="J49:K49"/>
    <mergeCell ref="F50:G50"/>
    <mergeCell ref="H50:I50"/>
    <mergeCell ref="J50:K50"/>
    <mergeCell ref="A53:K53"/>
    <mergeCell ref="D50:E50"/>
    <mergeCell ref="A54:K54"/>
    <mergeCell ref="H48:I48"/>
    <mergeCell ref="J48:K48"/>
    <mergeCell ref="H46:I46"/>
    <mergeCell ref="H56:K56"/>
    <mergeCell ref="P18:R18"/>
    <mergeCell ref="A19:B19"/>
    <mergeCell ref="C19:E19"/>
    <mergeCell ref="F19:H19"/>
    <mergeCell ref="P19:R19"/>
    <mergeCell ref="D44:E44"/>
    <mergeCell ref="F44:G44"/>
    <mergeCell ref="H44:I44"/>
    <mergeCell ref="J44:K44"/>
    <mergeCell ref="A42:C43"/>
    <mergeCell ref="D42:G42"/>
    <mergeCell ref="H42:K42"/>
    <mergeCell ref="D43:E43"/>
    <mergeCell ref="J43:K43"/>
    <mergeCell ref="F43:G43"/>
    <mergeCell ref="H43:I43"/>
    <mergeCell ref="A37:K37"/>
    <mergeCell ref="A38:K38"/>
    <mergeCell ref="A40:K40"/>
    <mergeCell ref="L33:L36"/>
    <mergeCell ref="J95:K95"/>
    <mergeCell ref="A91:K91"/>
    <mergeCell ref="L86:L88"/>
    <mergeCell ref="N96:S96"/>
    <mergeCell ref="N97:P97"/>
    <mergeCell ref="A96:G97"/>
    <mergeCell ref="H96:I97"/>
    <mergeCell ref="J96:K97"/>
    <mergeCell ref="A110:E110"/>
    <mergeCell ref="A108:E108"/>
    <mergeCell ref="A109:E109"/>
    <mergeCell ref="A101:K101"/>
    <mergeCell ref="A103:K103"/>
    <mergeCell ref="A98:G99"/>
    <mergeCell ref="H98:I99"/>
    <mergeCell ref="J98:K99"/>
    <mergeCell ref="A100:G100"/>
    <mergeCell ref="H100:I100"/>
    <mergeCell ref="J100:K100"/>
    <mergeCell ref="Y103:AA103"/>
    <mergeCell ref="A104:K104"/>
    <mergeCell ref="F106:G106"/>
    <mergeCell ref="H106:I106"/>
    <mergeCell ref="J106:K106"/>
    <mergeCell ref="F105:K105"/>
    <mergeCell ref="A105:E105"/>
    <mergeCell ref="N103:O104"/>
    <mergeCell ref="P103:R103"/>
    <mergeCell ref="S103:U103"/>
    <mergeCell ref="V103:X103"/>
    <mergeCell ref="A114:E114"/>
    <mergeCell ref="A116:E116"/>
    <mergeCell ref="A117:E117"/>
    <mergeCell ref="B185:I185"/>
    <mergeCell ref="B178:I178"/>
    <mergeCell ref="B179:I179"/>
    <mergeCell ref="B180:I180"/>
    <mergeCell ref="B181:I181"/>
    <mergeCell ref="B182:I182"/>
    <mergeCell ref="B183:I183"/>
    <mergeCell ref="A158:K158"/>
    <mergeCell ref="B172:J172"/>
    <mergeCell ref="B165:I165"/>
    <mergeCell ref="B166:I166"/>
    <mergeCell ref="B167:I167"/>
    <mergeCell ref="A128:K128"/>
    <mergeCell ref="A124:E124"/>
    <mergeCell ref="A125:E125"/>
    <mergeCell ref="A118:E118"/>
    <mergeCell ref="I142:K144"/>
    <mergeCell ref="A136:K136"/>
    <mergeCell ref="A149:K149"/>
    <mergeCell ref="A151:F151"/>
    <mergeCell ref="A130:K130"/>
    <mergeCell ref="A230:K230"/>
    <mergeCell ref="D196:E196"/>
    <mergeCell ref="D197:E197"/>
    <mergeCell ref="D198:E198"/>
    <mergeCell ref="D199:E199"/>
    <mergeCell ref="D200:E200"/>
    <mergeCell ref="D192:E193"/>
    <mergeCell ref="B200:C200"/>
    <mergeCell ref="B201:C201"/>
    <mergeCell ref="G196:I196"/>
    <mergeCell ref="B196:C196"/>
    <mergeCell ref="A227:K227"/>
    <mergeCell ref="J228:K228"/>
    <mergeCell ref="A212:K212"/>
    <mergeCell ref="B217:I217"/>
    <mergeCell ref="B214:I214"/>
    <mergeCell ref="B218:I218"/>
    <mergeCell ref="B219:I219"/>
    <mergeCell ref="B220:I220"/>
    <mergeCell ref="B221:I221"/>
    <mergeCell ref="B222:I222"/>
    <mergeCell ref="B223:I223"/>
    <mergeCell ref="B224:I224"/>
    <mergeCell ref="B213:K213"/>
    <mergeCell ref="B215:I215"/>
    <mergeCell ref="B216:I216"/>
    <mergeCell ref="B225:D225"/>
    <mergeCell ref="G225:K225"/>
    <mergeCell ref="D202:E202"/>
    <mergeCell ref="A205:K205"/>
    <mergeCell ref="A206:K206"/>
    <mergeCell ref="A209:G209"/>
    <mergeCell ref="G197:I197"/>
    <mergeCell ref="G198:I198"/>
    <mergeCell ref="G199:I199"/>
    <mergeCell ref="G202:I202"/>
    <mergeCell ref="D201:E201"/>
    <mergeCell ref="B197:C197"/>
    <mergeCell ref="B199:C199"/>
    <mergeCell ref="A202:C202"/>
    <mergeCell ref="A198:C198"/>
    <mergeCell ref="G200:I200"/>
    <mergeCell ref="G201:I201"/>
    <mergeCell ref="A188:K190"/>
    <mergeCell ref="J193:K193"/>
    <mergeCell ref="G193:I193"/>
    <mergeCell ref="G194:I194"/>
    <mergeCell ref="G195:I195"/>
    <mergeCell ref="B193:C193"/>
    <mergeCell ref="B194:C194"/>
    <mergeCell ref="B195:C195"/>
    <mergeCell ref="F192:K192"/>
    <mergeCell ref="D194:E194"/>
    <mergeCell ref="D195:E195"/>
    <mergeCell ref="A187:K187"/>
    <mergeCell ref="B164:I164"/>
    <mergeCell ref="B175:J175"/>
    <mergeCell ref="A159:K159"/>
    <mergeCell ref="B184:I184"/>
    <mergeCell ref="B177:I177"/>
    <mergeCell ref="B168:I168"/>
    <mergeCell ref="B169:I169"/>
    <mergeCell ref="B170:J170"/>
  </mergeCells>
  <conditionalFormatting sqref="D86:J88">
    <cfRule type="expression" dxfId="7" priority="9">
      <formula>$P$84=1</formula>
    </cfRule>
  </conditionalFormatting>
  <conditionalFormatting sqref="A163:I169 A170:B170">
    <cfRule type="expression" dxfId="6" priority="8">
      <formula>$Q$161=1</formula>
    </cfRule>
  </conditionalFormatting>
  <conditionalFormatting sqref="A171:J172 H173 J173">
    <cfRule type="expression" dxfId="5" priority="7">
      <formula>$P$161=1</formula>
    </cfRule>
  </conditionalFormatting>
  <conditionalFormatting sqref="A212:K212 B225 B214:I224 E225:F225">
    <cfRule type="expression" dxfId="4" priority="6">
      <formula>$P$209=1</formula>
    </cfRule>
  </conditionalFormatting>
  <conditionalFormatting sqref="A175:J185">
    <cfRule type="expression" dxfId="3" priority="5">
      <formula>$P$161=1</formula>
    </cfRule>
  </conditionalFormatting>
  <conditionalFormatting sqref="A139:F146">
    <cfRule type="expression" dxfId="2" priority="3">
      <formula>$P$138=1</formula>
    </cfRule>
  </conditionalFormatting>
  <conditionalFormatting sqref="A152:B153">
    <cfRule type="expression" dxfId="1" priority="1">
      <formula>$P$151=1</formula>
    </cfRule>
  </conditionalFormatting>
  <conditionalFormatting sqref="H29 B29:C29">
    <cfRule type="expression" dxfId="0" priority="42">
      <formula>$N$23="1"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11" orientation="portrait" r:id="rId1"/>
  <rowBreaks count="2" manualBreakCount="2">
    <brk id="64" max="10" man="1"/>
    <brk id="90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208</xdr:row>
                    <xdr:rowOff>99060</xdr:rowOff>
                  </from>
                  <to>
                    <xdr:col>8</xdr:col>
                    <xdr:colOff>327660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10</xdr:col>
                    <xdr:colOff>22860</xdr:colOff>
                    <xdr:row>208</xdr:row>
                    <xdr:rowOff>99060</xdr:rowOff>
                  </from>
                  <to>
                    <xdr:col>10</xdr:col>
                    <xdr:colOff>312420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213</xdr:row>
                    <xdr:rowOff>22860</xdr:rowOff>
                  </from>
                  <to>
                    <xdr:col>10</xdr:col>
                    <xdr:colOff>297180</xdr:colOff>
                    <xdr:row>213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7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216</xdr:row>
                    <xdr:rowOff>68580</xdr:rowOff>
                  </from>
                  <to>
                    <xdr:col>10</xdr:col>
                    <xdr:colOff>297180</xdr:colOff>
                    <xdr:row>216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217</xdr:row>
                    <xdr:rowOff>0</xdr:rowOff>
                  </from>
                  <to>
                    <xdr:col>10</xdr:col>
                    <xdr:colOff>289560</xdr:colOff>
                    <xdr:row>217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79</xdr:row>
                    <xdr:rowOff>60960</xdr:rowOff>
                  </from>
                  <to>
                    <xdr:col>8</xdr:col>
                    <xdr:colOff>441960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0" name="Check Box 94">
              <controlPr defaultSize="0" autoFill="0" autoLine="0" autoPict="0">
                <anchor moveWithCells="1">
                  <from>
                    <xdr:col>8</xdr:col>
                    <xdr:colOff>190500</xdr:colOff>
                    <xdr:row>77</xdr:row>
                    <xdr:rowOff>38100</xdr:rowOff>
                  </from>
                  <to>
                    <xdr:col>8</xdr:col>
                    <xdr:colOff>441960</xdr:colOff>
                    <xdr:row>77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" name="Check Box 95">
              <controlPr defaultSize="0" autoFill="0" autoLine="0" autoPict="0">
                <anchor moveWithCells="1">
                  <from>
                    <xdr:col>8</xdr:col>
                    <xdr:colOff>190500</xdr:colOff>
                    <xdr:row>78</xdr:row>
                    <xdr:rowOff>106680</xdr:rowOff>
                  </from>
                  <to>
                    <xdr:col>8</xdr:col>
                    <xdr:colOff>441960</xdr:colOff>
                    <xdr:row>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2" name="Check Box 96">
              <controlPr defaultSize="0" autoFill="0" autoLine="0" autoPict="0">
                <anchor moveWithCells="1">
                  <from>
                    <xdr:col>8</xdr:col>
                    <xdr:colOff>198120</xdr:colOff>
                    <xdr:row>80</xdr:row>
                    <xdr:rowOff>38100</xdr:rowOff>
                  </from>
                  <to>
                    <xdr:col>8</xdr:col>
                    <xdr:colOff>449580</xdr:colOff>
                    <xdr:row>80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3" name="Check Box 99">
              <controlPr defaultSize="0" autoFill="0" autoLine="0" autoPict="0">
                <anchor moveWithCells="1">
                  <from>
                    <xdr:col>10</xdr:col>
                    <xdr:colOff>7620</xdr:colOff>
                    <xdr:row>218</xdr:row>
                    <xdr:rowOff>0</xdr:rowOff>
                  </from>
                  <to>
                    <xdr:col>10</xdr:col>
                    <xdr:colOff>289560</xdr:colOff>
                    <xdr:row>218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137</xdr:row>
                    <xdr:rowOff>60960</xdr:rowOff>
                  </from>
                  <to>
                    <xdr:col>8</xdr:col>
                    <xdr:colOff>518160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" name="Check Box 151">
              <controlPr defaultSize="0" autoFill="0" autoLine="0" autoPict="0">
                <anchor moveWithCells="1">
                  <from>
                    <xdr:col>10</xdr:col>
                    <xdr:colOff>220980</xdr:colOff>
                    <xdr:row>137</xdr:row>
                    <xdr:rowOff>30480</xdr:rowOff>
                  </from>
                  <to>
                    <xdr:col>10</xdr:col>
                    <xdr:colOff>464820</xdr:colOff>
                    <xdr:row>138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6" name="Check Box 152">
              <controlPr locked="0" defaultSize="0" autoFill="0" autoLine="0" autoPict="0">
                <anchor moveWithCells="1">
                  <from>
                    <xdr:col>6</xdr:col>
                    <xdr:colOff>175260</xdr:colOff>
                    <xdr:row>141</xdr:row>
                    <xdr:rowOff>0</xdr:rowOff>
                  </from>
                  <to>
                    <xdr:col>6</xdr:col>
                    <xdr:colOff>388620</xdr:colOff>
                    <xdr:row>141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7" name="Check Box 153">
              <controlPr locked="0" defaultSize="0" autoFill="0" autoLine="0" autoPict="0">
                <anchor moveWithCells="1">
                  <from>
                    <xdr:col>6</xdr:col>
                    <xdr:colOff>175260</xdr:colOff>
                    <xdr:row>142</xdr:row>
                    <xdr:rowOff>0</xdr:rowOff>
                  </from>
                  <to>
                    <xdr:col>6</xdr:col>
                    <xdr:colOff>388620</xdr:colOff>
                    <xdr:row>142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8" name="Check Box 154">
              <controlPr locked="0" defaultSize="0" autoFill="0" autoLine="0" autoPict="0">
                <anchor moveWithCells="1">
                  <from>
                    <xdr:col>6</xdr:col>
                    <xdr:colOff>175260</xdr:colOff>
                    <xdr:row>143</xdr:row>
                    <xdr:rowOff>0</xdr:rowOff>
                  </from>
                  <to>
                    <xdr:col>6</xdr:col>
                    <xdr:colOff>388620</xdr:colOff>
                    <xdr:row>143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9" name="Check Box 135">
              <controlPr defaultSize="0" autoFill="0" autoLine="0" autoPict="0">
                <anchor moveWithCells="1">
                  <from>
                    <xdr:col>8</xdr:col>
                    <xdr:colOff>228600</xdr:colOff>
                    <xdr:row>82</xdr:row>
                    <xdr:rowOff>365760</xdr:rowOff>
                  </from>
                  <to>
                    <xdr:col>8</xdr:col>
                    <xdr:colOff>480060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0" name="Check Box 136">
              <controlPr defaultSize="0" autoFill="0" autoLine="0" autoPict="0">
                <anchor moveWithCells="1">
                  <from>
                    <xdr:col>10</xdr:col>
                    <xdr:colOff>198120</xdr:colOff>
                    <xdr:row>82</xdr:row>
                    <xdr:rowOff>365760</xdr:rowOff>
                  </from>
                  <to>
                    <xdr:col>10</xdr:col>
                    <xdr:colOff>441960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1" name="Check Box 138">
              <controlPr defaultSize="0" autoFill="0" autoLine="0" autoPict="0">
                <anchor moveWithCells="1">
                  <from>
                    <xdr:col>10</xdr:col>
                    <xdr:colOff>198120</xdr:colOff>
                    <xdr:row>85</xdr:row>
                    <xdr:rowOff>0</xdr:rowOff>
                  </from>
                  <to>
                    <xdr:col>10</xdr:col>
                    <xdr:colOff>441960</xdr:colOff>
                    <xdr:row>85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2" name="Check Box 139">
              <controlPr defaultSize="0" autoFill="0" autoLine="0" autoPict="0">
                <anchor moveWithCells="1">
                  <from>
                    <xdr:col>10</xdr:col>
                    <xdr:colOff>198120</xdr:colOff>
                    <xdr:row>86</xdr:row>
                    <xdr:rowOff>0</xdr:rowOff>
                  </from>
                  <to>
                    <xdr:col>10</xdr:col>
                    <xdr:colOff>441960</xdr:colOff>
                    <xdr:row>86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3" name="Check Box 140">
              <controlPr defaultSize="0" autoFill="0" autoLine="0" autoPict="0">
                <anchor moveWithCells="1">
                  <from>
                    <xdr:col>10</xdr:col>
                    <xdr:colOff>198120</xdr:colOff>
                    <xdr:row>87</xdr:row>
                    <xdr:rowOff>0</xdr:rowOff>
                  </from>
                  <to>
                    <xdr:col>10</xdr:col>
                    <xdr:colOff>441960</xdr:colOff>
                    <xdr:row>87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4" name="Check Box 178">
              <controlPr defaultSize="0" autoFill="0" autoLine="0" autoPict="0">
                <anchor moveWithCells="1">
                  <from>
                    <xdr:col>8</xdr:col>
                    <xdr:colOff>266700</xdr:colOff>
                    <xdr:row>150</xdr:row>
                    <xdr:rowOff>228600</xdr:rowOff>
                  </from>
                  <to>
                    <xdr:col>8</xdr:col>
                    <xdr:colOff>518160</xdr:colOff>
                    <xdr:row>150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25" name="Check Box 179">
              <controlPr defaultSize="0" autoFill="0" autoLine="0" autoPict="0">
                <anchor moveWithCells="1">
                  <from>
                    <xdr:col>10</xdr:col>
                    <xdr:colOff>220980</xdr:colOff>
                    <xdr:row>150</xdr:row>
                    <xdr:rowOff>198120</xdr:rowOff>
                  </from>
                  <to>
                    <xdr:col>10</xdr:col>
                    <xdr:colOff>464820</xdr:colOff>
                    <xdr:row>150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26" name="Check Box 181">
              <controlPr locked="0" defaultSize="0" autoFill="0" autoLine="0" autoPict="0">
                <anchor moveWithCells="1">
                  <from>
                    <xdr:col>3</xdr:col>
                    <xdr:colOff>525780</xdr:colOff>
                    <xdr:row>194</xdr:row>
                    <xdr:rowOff>137160</xdr:rowOff>
                  </from>
                  <to>
                    <xdr:col>4</xdr:col>
                    <xdr:colOff>60960</xdr:colOff>
                    <xdr:row>194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27" name="Check Box 182">
              <controlPr locked="0" defaultSize="0" autoFill="0" autoLine="0" autoPict="0">
                <anchor moveWithCells="1">
                  <from>
                    <xdr:col>3</xdr:col>
                    <xdr:colOff>525780</xdr:colOff>
                    <xdr:row>195</xdr:row>
                    <xdr:rowOff>137160</xdr:rowOff>
                  </from>
                  <to>
                    <xdr:col>4</xdr:col>
                    <xdr:colOff>60960</xdr:colOff>
                    <xdr:row>195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28" name="Check Box 183">
              <controlPr locked="0" defaultSize="0" autoFill="0" autoLine="0" autoPict="0">
                <anchor moveWithCells="1">
                  <from>
                    <xdr:col>3</xdr:col>
                    <xdr:colOff>525780</xdr:colOff>
                    <xdr:row>196</xdr:row>
                    <xdr:rowOff>137160</xdr:rowOff>
                  </from>
                  <to>
                    <xdr:col>4</xdr:col>
                    <xdr:colOff>60960</xdr:colOff>
                    <xdr:row>196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29" name="Check Box 184">
              <controlPr locked="0" defaultSize="0" autoFill="0" autoLine="0" autoPict="0">
                <anchor moveWithCells="1">
                  <from>
                    <xdr:col>3</xdr:col>
                    <xdr:colOff>525780</xdr:colOff>
                    <xdr:row>197</xdr:row>
                    <xdr:rowOff>137160</xdr:rowOff>
                  </from>
                  <to>
                    <xdr:col>4</xdr:col>
                    <xdr:colOff>60960</xdr:colOff>
                    <xdr:row>197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30" name="Check Box 185">
              <controlPr locked="0" defaultSize="0" autoFill="0" autoLine="0" autoPict="0">
                <anchor moveWithCells="1">
                  <from>
                    <xdr:col>3</xdr:col>
                    <xdr:colOff>525780</xdr:colOff>
                    <xdr:row>198</xdr:row>
                    <xdr:rowOff>137160</xdr:rowOff>
                  </from>
                  <to>
                    <xdr:col>4</xdr:col>
                    <xdr:colOff>60960</xdr:colOff>
                    <xdr:row>198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31" name="Check Box 186">
              <controlPr locked="0" defaultSize="0" autoFill="0" autoLine="0" autoPict="0">
                <anchor moveWithCells="1">
                  <from>
                    <xdr:col>3</xdr:col>
                    <xdr:colOff>525780</xdr:colOff>
                    <xdr:row>199</xdr:row>
                    <xdr:rowOff>137160</xdr:rowOff>
                  </from>
                  <to>
                    <xdr:col>4</xdr:col>
                    <xdr:colOff>60960</xdr:colOff>
                    <xdr:row>199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32" name="Check Box 187">
              <controlPr locked="0" defaultSize="0" autoFill="0" autoLine="0" autoPict="0">
                <anchor moveWithCells="1">
                  <from>
                    <xdr:col>3</xdr:col>
                    <xdr:colOff>525780</xdr:colOff>
                    <xdr:row>200</xdr:row>
                    <xdr:rowOff>137160</xdr:rowOff>
                  </from>
                  <to>
                    <xdr:col>4</xdr:col>
                    <xdr:colOff>60960</xdr:colOff>
                    <xdr:row>200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3" name="Check Box 188">
              <controlPr locked="0" defaultSize="0" autoFill="0" autoLine="0" autoPict="0">
                <anchor moveWithCells="1">
                  <from>
                    <xdr:col>3</xdr:col>
                    <xdr:colOff>525780</xdr:colOff>
                    <xdr:row>201</xdr:row>
                    <xdr:rowOff>137160</xdr:rowOff>
                  </from>
                  <to>
                    <xdr:col>4</xdr:col>
                    <xdr:colOff>60960</xdr:colOff>
                    <xdr:row>201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4" name="Check Box 189">
              <controlPr defaultSize="0" autoFill="0" autoLine="0" autoPict="0">
                <anchor moveWithCells="1">
                  <from>
                    <xdr:col>8</xdr:col>
                    <xdr:colOff>266700</xdr:colOff>
                    <xdr:row>160</xdr:row>
                    <xdr:rowOff>60960</xdr:rowOff>
                  </from>
                  <to>
                    <xdr:col>8</xdr:col>
                    <xdr:colOff>518160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35" name="Check Box 190">
              <controlPr defaultSize="0" autoFill="0" autoLine="0" autoPict="0">
                <anchor moveWithCells="1">
                  <from>
                    <xdr:col>10</xdr:col>
                    <xdr:colOff>220980</xdr:colOff>
                    <xdr:row>160</xdr:row>
                    <xdr:rowOff>30480</xdr:rowOff>
                  </from>
                  <to>
                    <xdr:col>10</xdr:col>
                    <xdr:colOff>464820</xdr:colOff>
                    <xdr:row>161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36" name="Check Box 191">
              <controlPr defaultSize="0" autoFill="0" autoLine="0" autoPict="0">
                <anchor moveWithCells="1">
                  <from>
                    <xdr:col>10</xdr:col>
                    <xdr:colOff>220980</xdr:colOff>
                    <xdr:row>163</xdr:row>
                    <xdr:rowOff>30480</xdr:rowOff>
                  </from>
                  <to>
                    <xdr:col>10</xdr:col>
                    <xdr:colOff>464820</xdr:colOff>
                    <xdr:row>163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37" name="Check Box 192">
              <controlPr defaultSize="0" autoFill="0" autoLine="0" autoPict="0">
                <anchor moveWithCells="1">
                  <from>
                    <xdr:col>10</xdr:col>
                    <xdr:colOff>220980</xdr:colOff>
                    <xdr:row>164</xdr:row>
                    <xdr:rowOff>30480</xdr:rowOff>
                  </from>
                  <to>
                    <xdr:col>10</xdr:col>
                    <xdr:colOff>464820</xdr:colOff>
                    <xdr:row>164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38" name="Check Box 193">
              <controlPr defaultSize="0" autoFill="0" autoLine="0" autoPict="0">
                <anchor moveWithCells="1">
                  <from>
                    <xdr:col>10</xdr:col>
                    <xdr:colOff>220980</xdr:colOff>
                    <xdr:row>165</xdr:row>
                    <xdr:rowOff>30480</xdr:rowOff>
                  </from>
                  <to>
                    <xdr:col>10</xdr:col>
                    <xdr:colOff>464820</xdr:colOff>
                    <xdr:row>165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9" name="Check Box 194">
              <controlPr defaultSize="0" autoFill="0" autoLine="0" autoPict="0">
                <anchor moveWithCells="1">
                  <from>
                    <xdr:col>10</xdr:col>
                    <xdr:colOff>220980</xdr:colOff>
                    <xdr:row>166</xdr:row>
                    <xdr:rowOff>30480</xdr:rowOff>
                  </from>
                  <to>
                    <xdr:col>10</xdr:col>
                    <xdr:colOff>464820</xdr:colOff>
                    <xdr:row>166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40" name="Check Box 196">
              <controlPr defaultSize="0" autoFill="0" autoLine="0" autoPict="0">
                <anchor moveWithCells="1">
                  <from>
                    <xdr:col>10</xdr:col>
                    <xdr:colOff>220980</xdr:colOff>
                    <xdr:row>167</xdr:row>
                    <xdr:rowOff>30480</xdr:rowOff>
                  </from>
                  <to>
                    <xdr:col>10</xdr:col>
                    <xdr:colOff>464820</xdr:colOff>
                    <xdr:row>167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1" name="Check Box 198">
              <controlPr defaultSize="0" autoFill="0" autoLine="0" autoPict="0">
                <anchor moveWithCells="1">
                  <from>
                    <xdr:col>10</xdr:col>
                    <xdr:colOff>220980</xdr:colOff>
                    <xdr:row>168</xdr:row>
                    <xdr:rowOff>30480</xdr:rowOff>
                  </from>
                  <to>
                    <xdr:col>10</xdr:col>
                    <xdr:colOff>464820</xdr:colOff>
                    <xdr:row>168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2" name="Check Box 199">
              <controlPr defaultSize="0" autoFill="0" autoLine="0" autoPict="0">
                <anchor moveWithCells="1">
                  <from>
                    <xdr:col>10</xdr:col>
                    <xdr:colOff>220980</xdr:colOff>
                    <xdr:row>176</xdr:row>
                    <xdr:rowOff>30480</xdr:rowOff>
                  </from>
                  <to>
                    <xdr:col>10</xdr:col>
                    <xdr:colOff>464820</xdr:colOff>
                    <xdr:row>176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3" name="Check Box 200">
              <controlPr defaultSize="0" autoFill="0" autoLine="0" autoPict="0">
                <anchor moveWithCells="1">
                  <from>
                    <xdr:col>10</xdr:col>
                    <xdr:colOff>220980</xdr:colOff>
                    <xdr:row>177</xdr:row>
                    <xdr:rowOff>30480</xdr:rowOff>
                  </from>
                  <to>
                    <xdr:col>10</xdr:col>
                    <xdr:colOff>464820</xdr:colOff>
                    <xdr:row>177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44" name="Check Box 201">
              <controlPr defaultSize="0" autoFill="0" autoLine="0" autoPict="0">
                <anchor moveWithCells="1">
                  <from>
                    <xdr:col>10</xdr:col>
                    <xdr:colOff>220980</xdr:colOff>
                    <xdr:row>178</xdr:row>
                    <xdr:rowOff>30480</xdr:rowOff>
                  </from>
                  <to>
                    <xdr:col>10</xdr:col>
                    <xdr:colOff>464820</xdr:colOff>
                    <xdr:row>178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5" name="Check Box 202">
              <controlPr defaultSize="0" autoFill="0" autoLine="0" autoPict="0">
                <anchor moveWithCells="1">
                  <from>
                    <xdr:col>10</xdr:col>
                    <xdr:colOff>220980</xdr:colOff>
                    <xdr:row>179</xdr:row>
                    <xdr:rowOff>30480</xdr:rowOff>
                  </from>
                  <to>
                    <xdr:col>10</xdr:col>
                    <xdr:colOff>464820</xdr:colOff>
                    <xdr:row>179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46" name="Check Box 203">
              <controlPr defaultSize="0" autoFill="0" autoLine="0" autoPict="0">
                <anchor moveWithCells="1">
                  <from>
                    <xdr:col>10</xdr:col>
                    <xdr:colOff>220980</xdr:colOff>
                    <xdr:row>180</xdr:row>
                    <xdr:rowOff>30480</xdr:rowOff>
                  </from>
                  <to>
                    <xdr:col>10</xdr:col>
                    <xdr:colOff>464820</xdr:colOff>
                    <xdr:row>180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7" name="Check Box 204">
              <controlPr defaultSize="0" autoFill="0" autoLine="0" autoPict="0">
                <anchor moveWithCells="1">
                  <from>
                    <xdr:col>10</xdr:col>
                    <xdr:colOff>220980</xdr:colOff>
                    <xdr:row>181</xdr:row>
                    <xdr:rowOff>30480</xdr:rowOff>
                  </from>
                  <to>
                    <xdr:col>10</xdr:col>
                    <xdr:colOff>464820</xdr:colOff>
                    <xdr:row>181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8" name="Check Box 205">
              <controlPr defaultSize="0" autoFill="0" autoLine="0" autoPict="0">
                <anchor moveWithCells="1">
                  <from>
                    <xdr:col>8</xdr:col>
                    <xdr:colOff>266700</xdr:colOff>
                    <xdr:row>171</xdr:row>
                    <xdr:rowOff>426720</xdr:rowOff>
                  </from>
                  <to>
                    <xdr:col>8</xdr:col>
                    <xdr:colOff>518160</xdr:colOff>
                    <xdr:row>173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49" name="Check Box 207">
              <controlPr defaultSize="0" autoFill="0" autoLine="0" autoPict="0">
                <anchor moveWithCells="1">
                  <from>
                    <xdr:col>10</xdr:col>
                    <xdr:colOff>236220</xdr:colOff>
                    <xdr:row>171</xdr:row>
                    <xdr:rowOff>312420</xdr:rowOff>
                  </from>
                  <to>
                    <xdr:col>10</xdr:col>
                    <xdr:colOff>480060</xdr:colOff>
                    <xdr:row>173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50" name="Check Box 209">
              <controlPr defaultSize="0" autoFill="0" autoLine="0" autoPict="0">
                <anchor moveWithCells="1">
                  <from>
                    <xdr:col>10</xdr:col>
                    <xdr:colOff>220980</xdr:colOff>
                    <xdr:row>182</xdr:row>
                    <xdr:rowOff>30480</xdr:rowOff>
                  </from>
                  <to>
                    <xdr:col>10</xdr:col>
                    <xdr:colOff>464820</xdr:colOff>
                    <xdr:row>182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51" name="Check Box 210">
              <controlPr defaultSize="0" autoFill="0" autoLine="0" autoPict="0">
                <anchor moveWithCells="1">
                  <from>
                    <xdr:col>10</xdr:col>
                    <xdr:colOff>220980</xdr:colOff>
                    <xdr:row>183</xdr:row>
                    <xdr:rowOff>30480</xdr:rowOff>
                  </from>
                  <to>
                    <xdr:col>10</xdr:col>
                    <xdr:colOff>464820</xdr:colOff>
                    <xdr:row>183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52" name="Check Box 211">
              <controlPr defaultSize="0" autoFill="0" autoLine="0" autoPict="0">
                <anchor moveWithCells="1">
                  <from>
                    <xdr:col>10</xdr:col>
                    <xdr:colOff>220980</xdr:colOff>
                    <xdr:row>184</xdr:row>
                    <xdr:rowOff>30480</xdr:rowOff>
                  </from>
                  <to>
                    <xdr:col>10</xdr:col>
                    <xdr:colOff>464820</xdr:colOff>
                    <xdr:row>184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53" name="Check Box 214">
              <controlPr defaultSize="0" autoFill="0" autoLine="0" autoPict="0">
                <anchor moveWithCells="1">
                  <from>
                    <xdr:col>10</xdr:col>
                    <xdr:colOff>7620</xdr:colOff>
                    <xdr:row>219</xdr:row>
                    <xdr:rowOff>60960</xdr:rowOff>
                  </from>
                  <to>
                    <xdr:col>10</xdr:col>
                    <xdr:colOff>297180</xdr:colOff>
                    <xdr:row>219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4" name="Check Box 216">
              <controlPr defaultSize="0" autoFill="0" autoLine="0" autoPict="0">
                <anchor moveWithCells="1">
                  <from>
                    <xdr:col>10</xdr:col>
                    <xdr:colOff>7620</xdr:colOff>
                    <xdr:row>220</xdr:row>
                    <xdr:rowOff>60960</xdr:rowOff>
                  </from>
                  <to>
                    <xdr:col>10</xdr:col>
                    <xdr:colOff>297180</xdr:colOff>
                    <xdr:row>220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55" name="Check Box 218">
              <controlPr defaultSize="0" autoFill="0" autoLine="0" autoPict="0">
                <anchor moveWithCells="1">
                  <from>
                    <xdr:col>10</xdr:col>
                    <xdr:colOff>7620</xdr:colOff>
                    <xdr:row>221</xdr:row>
                    <xdr:rowOff>30480</xdr:rowOff>
                  </from>
                  <to>
                    <xdr:col>10</xdr:col>
                    <xdr:colOff>289560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56" name="Check Box 220">
              <controlPr defaultSize="0" autoFill="0" autoLine="0" autoPict="0">
                <anchor moveWithCells="1">
                  <from>
                    <xdr:col>10</xdr:col>
                    <xdr:colOff>7620</xdr:colOff>
                    <xdr:row>222</xdr:row>
                    <xdr:rowOff>30480</xdr:rowOff>
                  </from>
                  <to>
                    <xdr:col>10</xdr:col>
                    <xdr:colOff>289560</xdr:colOff>
                    <xdr:row>222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7" name="Check Box 222">
              <controlPr defaultSize="0" autoFill="0" autoLine="0" autoPict="0">
                <anchor moveWithCells="1">
                  <from>
                    <xdr:col>10</xdr:col>
                    <xdr:colOff>7620</xdr:colOff>
                    <xdr:row>223</xdr:row>
                    <xdr:rowOff>7620</xdr:rowOff>
                  </from>
                  <to>
                    <xdr:col>10</xdr:col>
                    <xdr:colOff>289560</xdr:colOff>
                    <xdr:row>223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58" name="Check Box 224">
              <controlPr defaultSize="0" autoFill="0" autoLine="0" autoPict="0">
                <anchor moveWithCells="1">
                  <from>
                    <xdr:col>10</xdr:col>
                    <xdr:colOff>7620</xdr:colOff>
                    <xdr:row>214</xdr:row>
                    <xdr:rowOff>60960</xdr:rowOff>
                  </from>
                  <to>
                    <xdr:col>10</xdr:col>
                    <xdr:colOff>297180</xdr:colOff>
                    <xdr:row>214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59" name="Check Box 225">
              <controlPr defaultSize="0" autoFill="0" autoLine="0" autoPict="0">
                <anchor moveWithCells="1">
                  <from>
                    <xdr:col>10</xdr:col>
                    <xdr:colOff>7620</xdr:colOff>
                    <xdr:row>215</xdr:row>
                    <xdr:rowOff>45720</xdr:rowOff>
                  </from>
                  <to>
                    <xdr:col>10</xdr:col>
                    <xdr:colOff>289560</xdr:colOff>
                    <xdr:row>215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60" name="Check Box 227">
              <controlPr locked="0" defaultSize="0" autoFill="0" autoLine="0" autoPict="0">
                <anchor moveWithCells="1">
                  <from>
                    <xdr:col>5</xdr:col>
                    <xdr:colOff>419100</xdr:colOff>
                    <xdr:row>194</xdr:row>
                    <xdr:rowOff>137160</xdr:rowOff>
                  </from>
                  <to>
                    <xdr:col>5</xdr:col>
                    <xdr:colOff>640080</xdr:colOff>
                    <xdr:row>194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61" name="Check Box 228">
              <controlPr locked="0" defaultSize="0" autoFill="0" autoLine="0" autoPict="0">
                <anchor moveWithCells="1">
                  <from>
                    <xdr:col>5</xdr:col>
                    <xdr:colOff>419100</xdr:colOff>
                    <xdr:row>195</xdr:row>
                    <xdr:rowOff>137160</xdr:rowOff>
                  </from>
                  <to>
                    <xdr:col>5</xdr:col>
                    <xdr:colOff>640080</xdr:colOff>
                    <xdr:row>195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62" name="Check Box 229">
              <controlPr locked="0" defaultSize="0" autoFill="0" autoLine="0" autoPict="0">
                <anchor moveWithCells="1">
                  <from>
                    <xdr:col>5</xdr:col>
                    <xdr:colOff>419100</xdr:colOff>
                    <xdr:row>196</xdr:row>
                    <xdr:rowOff>137160</xdr:rowOff>
                  </from>
                  <to>
                    <xdr:col>5</xdr:col>
                    <xdr:colOff>640080</xdr:colOff>
                    <xdr:row>196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3" name="Check Box 230">
              <controlPr locked="0" defaultSize="0" autoFill="0" autoLine="0" autoPict="0">
                <anchor moveWithCells="1">
                  <from>
                    <xdr:col>5</xdr:col>
                    <xdr:colOff>419100</xdr:colOff>
                    <xdr:row>197</xdr:row>
                    <xdr:rowOff>137160</xdr:rowOff>
                  </from>
                  <to>
                    <xdr:col>5</xdr:col>
                    <xdr:colOff>640080</xdr:colOff>
                    <xdr:row>197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4" name="Check Box 231">
              <controlPr locked="0" defaultSize="0" autoFill="0" autoLine="0" autoPict="0">
                <anchor moveWithCells="1">
                  <from>
                    <xdr:col>5</xdr:col>
                    <xdr:colOff>419100</xdr:colOff>
                    <xdr:row>198</xdr:row>
                    <xdr:rowOff>137160</xdr:rowOff>
                  </from>
                  <to>
                    <xdr:col>5</xdr:col>
                    <xdr:colOff>640080</xdr:colOff>
                    <xdr:row>198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65" name="Check Box 232">
              <controlPr locked="0" defaultSize="0" autoFill="0" autoLine="0" autoPict="0">
                <anchor moveWithCells="1">
                  <from>
                    <xdr:col>5</xdr:col>
                    <xdr:colOff>419100</xdr:colOff>
                    <xdr:row>199</xdr:row>
                    <xdr:rowOff>137160</xdr:rowOff>
                  </from>
                  <to>
                    <xdr:col>5</xdr:col>
                    <xdr:colOff>640080</xdr:colOff>
                    <xdr:row>199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66" name="Check Box 233">
              <controlPr locked="0" defaultSize="0" autoFill="0" autoLine="0" autoPict="0">
                <anchor moveWithCells="1">
                  <from>
                    <xdr:col>5</xdr:col>
                    <xdr:colOff>419100</xdr:colOff>
                    <xdr:row>200</xdr:row>
                    <xdr:rowOff>137160</xdr:rowOff>
                  </from>
                  <to>
                    <xdr:col>5</xdr:col>
                    <xdr:colOff>640080</xdr:colOff>
                    <xdr:row>200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67" name="Check Box 234">
              <controlPr locked="0" defaultSize="0" autoFill="0" autoLine="0" autoPict="0">
                <anchor moveWithCells="1">
                  <from>
                    <xdr:col>5</xdr:col>
                    <xdr:colOff>419100</xdr:colOff>
                    <xdr:row>201</xdr:row>
                    <xdr:rowOff>137160</xdr:rowOff>
                  </from>
                  <to>
                    <xdr:col>5</xdr:col>
                    <xdr:colOff>640080</xdr:colOff>
                    <xdr:row>201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68" name="Check Box 237">
              <controlPr locked="0" defaultSize="0" autoFill="0" autoLine="0" autoPict="0">
                <anchor moveWithCells="1">
                  <from>
                    <xdr:col>7</xdr:col>
                    <xdr:colOff>297180</xdr:colOff>
                    <xdr:row>195</xdr:row>
                    <xdr:rowOff>144780</xdr:rowOff>
                  </from>
                  <to>
                    <xdr:col>7</xdr:col>
                    <xdr:colOff>518160</xdr:colOff>
                    <xdr:row>195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69" name="Check Box 238">
              <controlPr locked="0" defaultSize="0" autoFill="0" autoLine="0" autoPict="0">
                <anchor moveWithCells="1">
                  <from>
                    <xdr:col>7</xdr:col>
                    <xdr:colOff>297180</xdr:colOff>
                    <xdr:row>196</xdr:row>
                    <xdr:rowOff>144780</xdr:rowOff>
                  </from>
                  <to>
                    <xdr:col>7</xdr:col>
                    <xdr:colOff>518160</xdr:colOff>
                    <xdr:row>196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70" name="Check Box 239">
              <controlPr locked="0" defaultSize="0" autoFill="0" autoLine="0" autoPict="0">
                <anchor moveWithCells="1">
                  <from>
                    <xdr:col>7</xdr:col>
                    <xdr:colOff>297180</xdr:colOff>
                    <xdr:row>197</xdr:row>
                    <xdr:rowOff>144780</xdr:rowOff>
                  </from>
                  <to>
                    <xdr:col>7</xdr:col>
                    <xdr:colOff>518160</xdr:colOff>
                    <xdr:row>197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71" name="Check Box 240">
              <controlPr locked="0" defaultSize="0" autoFill="0" autoLine="0" autoPict="0">
                <anchor moveWithCells="1">
                  <from>
                    <xdr:col>7</xdr:col>
                    <xdr:colOff>297180</xdr:colOff>
                    <xdr:row>198</xdr:row>
                    <xdr:rowOff>144780</xdr:rowOff>
                  </from>
                  <to>
                    <xdr:col>7</xdr:col>
                    <xdr:colOff>518160</xdr:colOff>
                    <xdr:row>198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72" name="Check Box 241">
              <controlPr locked="0" defaultSize="0" autoFill="0" autoLine="0" autoPict="0">
                <anchor moveWithCells="1">
                  <from>
                    <xdr:col>7</xdr:col>
                    <xdr:colOff>297180</xdr:colOff>
                    <xdr:row>199</xdr:row>
                    <xdr:rowOff>144780</xdr:rowOff>
                  </from>
                  <to>
                    <xdr:col>7</xdr:col>
                    <xdr:colOff>518160</xdr:colOff>
                    <xdr:row>199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73" name="Check Box 242">
              <controlPr locked="0" defaultSize="0" autoFill="0" autoLine="0" autoPict="0">
                <anchor moveWithCells="1">
                  <from>
                    <xdr:col>7</xdr:col>
                    <xdr:colOff>297180</xdr:colOff>
                    <xdr:row>200</xdr:row>
                    <xdr:rowOff>144780</xdr:rowOff>
                  </from>
                  <to>
                    <xdr:col>7</xdr:col>
                    <xdr:colOff>518160</xdr:colOff>
                    <xdr:row>200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74" name="Check Box 243">
              <controlPr locked="0" defaultSize="0" autoFill="0" autoLine="0" autoPict="0">
                <anchor moveWithCells="1">
                  <from>
                    <xdr:col>7</xdr:col>
                    <xdr:colOff>297180</xdr:colOff>
                    <xdr:row>201</xdr:row>
                    <xdr:rowOff>144780</xdr:rowOff>
                  </from>
                  <to>
                    <xdr:col>7</xdr:col>
                    <xdr:colOff>518160</xdr:colOff>
                    <xdr:row>201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75" name="Check Box 245">
              <controlPr locked="0" defaultSize="0" autoFill="0" autoLine="0" autoPict="0">
                <anchor moveWithCells="1">
                  <from>
                    <xdr:col>9</xdr:col>
                    <xdr:colOff>594360</xdr:colOff>
                    <xdr:row>194</xdr:row>
                    <xdr:rowOff>152400</xdr:rowOff>
                  </from>
                  <to>
                    <xdr:col>10</xdr:col>
                    <xdr:colOff>152400</xdr:colOff>
                    <xdr:row>194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76" name="Check Box 246">
              <controlPr locked="0" defaultSize="0" autoFill="0" autoLine="0" autoPict="0">
                <anchor moveWithCells="1">
                  <from>
                    <xdr:col>9</xdr:col>
                    <xdr:colOff>594360</xdr:colOff>
                    <xdr:row>195</xdr:row>
                    <xdr:rowOff>152400</xdr:rowOff>
                  </from>
                  <to>
                    <xdr:col>10</xdr:col>
                    <xdr:colOff>152400</xdr:colOff>
                    <xdr:row>195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77" name="Check Box 247">
              <controlPr locked="0" defaultSize="0" autoFill="0" autoLine="0" autoPict="0">
                <anchor moveWithCells="1">
                  <from>
                    <xdr:col>9</xdr:col>
                    <xdr:colOff>594360</xdr:colOff>
                    <xdr:row>196</xdr:row>
                    <xdr:rowOff>152400</xdr:rowOff>
                  </from>
                  <to>
                    <xdr:col>10</xdr:col>
                    <xdr:colOff>152400</xdr:colOff>
                    <xdr:row>196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78" name="Check Box 248">
              <controlPr locked="0" defaultSize="0" autoFill="0" autoLine="0" autoPict="0">
                <anchor moveWithCells="1">
                  <from>
                    <xdr:col>9</xdr:col>
                    <xdr:colOff>594360</xdr:colOff>
                    <xdr:row>197</xdr:row>
                    <xdr:rowOff>152400</xdr:rowOff>
                  </from>
                  <to>
                    <xdr:col>10</xdr:col>
                    <xdr:colOff>152400</xdr:colOff>
                    <xdr:row>197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79" name="Check Box 249">
              <controlPr locked="0" defaultSize="0" autoFill="0" autoLine="0" autoPict="0">
                <anchor moveWithCells="1">
                  <from>
                    <xdr:col>9</xdr:col>
                    <xdr:colOff>594360</xdr:colOff>
                    <xdr:row>198</xdr:row>
                    <xdr:rowOff>152400</xdr:rowOff>
                  </from>
                  <to>
                    <xdr:col>10</xdr:col>
                    <xdr:colOff>152400</xdr:colOff>
                    <xdr:row>198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80" name="Check Box 250">
              <controlPr locked="0" defaultSize="0" autoFill="0" autoLine="0" autoPict="0">
                <anchor moveWithCells="1">
                  <from>
                    <xdr:col>9</xdr:col>
                    <xdr:colOff>594360</xdr:colOff>
                    <xdr:row>199</xdr:row>
                    <xdr:rowOff>152400</xdr:rowOff>
                  </from>
                  <to>
                    <xdr:col>10</xdr:col>
                    <xdr:colOff>152400</xdr:colOff>
                    <xdr:row>199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81" name="Check Box 251">
              <controlPr locked="0" defaultSize="0" autoFill="0" autoLine="0" autoPict="0">
                <anchor moveWithCells="1">
                  <from>
                    <xdr:col>9</xdr:col>
                    <xdr:colOff>594360</xdr:colOff>
                    <xdr:row>200</xdr:row>
                    <xdr:rowOff>152400</xdr:rowOff>
                  </from>
                  <to>
                    <xdr:col>10</xdr:col>
                    <xdr:colOff>152400</xdr:colOff>
                    <xdr:row>200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82" name="Check Box 252">
              <controlPr locked="0" defaultSize="0" autoFill="0" autoLine="0" autoPict="0">
                <anchor moveWithCells="1">
                  <from>
                    <xdr:col>9</xdr:col>
                    <xdr:colOff>594360</xdr:colOff>
                    <xdr:row>201</xdr:row>
                    <xdr:rowOff>152400</xdr:rowOff>
                  </from>
                  <to>
                    <xdr:col>10</xdr:col>
                    <xdr:colOff>152400</xdr:colOff>
                    <xdr:row>201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3" name="Check Box 180">
              <controlPr locked="0" defaultSize="0" autoFill="0" autoLine="0" autoPict="0">
                <anchor moveWithCells="1">
                  <from>
                    <xdr:col>3</xdr:col>
                    <xdr:colOff>525780</xdr:colOff>
                    <xdr:row>193</xdr:row>
                    <xdr:rowOff>137160</xdr:rowOff>
                  </from>
                  <to>
                    <xdr:col>4</xdr:col>
                    <xdr:colOff>60960</xdr:colOff>
                    <xdr:row>193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4" name="Check Box 226">
              <controlPr locked="0" defaultSize="0" autoFill="0" autoLine="0" autoPict="0">
                <anchor moveWithCells="1">
                  <from>
                    <xdr:col>5</xdr:col>
                    <xdr:colOff>419100</xdr:colOff>
                    <xdr:row>193</xdr:row>
                    <xdr:rowOff>137160</xdr:rowOff>
                  </from>
                  <to>
                    <xdr:col>5</xdr:col>
                    <xdr:colOff>640080</xdr:colOff>
                    <xdr:row>193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85" name="Check Box 244">
              <controlPr locked="0" defaultSize="0" autoFill="0" autoLine="0" autoPict="0">
                <anchor moveWithCells="1">
                  <from>
                    <xdr:col>9</xdr:col>
                    <xdr:colOff>594360</xdr:colOff>
                    <xdr:row>193</xdr:row>
                    <xdr:rowOff>152400</xdr:rowOff>
                  </from>
                  <to>
                    <xdr:col>10</xdr:col>
                    <xdr:colOff>152400</xdr:colOff>
                    <xdr:row>193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6" name="Check Box 235">
              <controlPr locked="0" defaultSize="0" autoFill="0" autoLine="0" autoPict="0">
                <anchor moveWithCells="1">
                  <from>
                    <xdr:col>7</xdr:col>
                    <xdr:colOff>297180</xdr:colOff>
                    <xdr:row>193</xdr:row>
                    <xdr:rowOff>144780</xdr:rowOff>
                  </from>
                  <to>
                    <xdr:col>7</xdr:col>
                    <xdr:colOff>518160</xdr:colOff>
                    <xdr:row>193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7" name="Check Box 236">
              <controlPr locked="0" defaultSize="0" autoFill="0" autoLine="0" autoPict="0">
                <anchor moveWithCells="1">
                  <from>
                    <xdr:col>7</xdr:col>
                    <xdr:colOff>297180</xdr:colOff>
                    <xdr:row>194</xdr:row>
                    <xdr:rowOff>144780</xdr:rowOff>
                  </from>
                  <to>
                    <xdr:col>7</xdr:col>
                    <xdr:colOff>518160</xdr:colOff>
                    <xdr:row>194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88" name="Check Box 253">
              <controlPr defaultSize="0" autoFill="0" autoLine="0" autoPict="0">
                <anchor moveWithCells="1">
                  <from>
                    <xdr:col>10</xdr:col>
                    <xdr:colOff>228600</xdr:colOff>
                    <xdr:row>169</xdr:row>
                    <xdr:rowOff>0</xdr:rowOff>
                  </from>
                  <to>
                    <xdr:col>10</xdr:col>
                    <xdr:colOff>480060</xdr:colOff>
                    <xdr:row>170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89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30480</xdr:rowOff>
                  </from>
                  <to>
                    <xdr:col>8</xdr:col>
                    <xdr:colOff>388620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0" name="Check Box 2">
              <controlPr defaultSize="0" autoFill="0" autoLine="0" autoPict="0">
                <anchor moveWithCells="1">
                  <from>
                    <xdr:col>10</xdr:col>
                    <xdr:colOff>121920</xdr:colOff>
                    <xdr:row>22</xdr:row>
                    <xdr:rowOff>38100</xdr:rowOff>
                  </from>
                  <to>
                    <xdr:col>10</xdr:col>
                    <xdr:colOff>350520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1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0</xdr:rowOff>
                  </from>
                  <to>
                    <xdr:col>4</xdr:col>
                    <xdr:colOff>502920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2" name="Check Box 4">
              <controlPr defaultSize="0" autoFill="0" autoLine="0" autoPict="0">
                <anchor moveWithCells="1">
                  <from>
                    <xdr:col>4</xdr:col>
                    <xdr:colOff>251460</xdr:colOff>
                    <xdr:row>27</xdr:row>
                    <xdr:rowOff>175260</xdr:rowOff>
                  </from>
                  <to>
                    <xdr:col>4</xdr:col>
                    <xdr:colOff>480060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3" name="Drop Down 5">
              <controlPr locked="0" defaultSize="0" autoLine="0" autoPict="0">
                <anchor moveWithCells="1">
                  <from>
                    <xdr:col>7</xdr:col>
                    <xdr:colOff>640080</xdr:colOff>
                    <xdr:row>25</xdr:row>
                    <xdr:rowOff>129540</xdr:rowOff>
                  </from>
                  <to>
                    <xdr:col>10</xdr:col>
                    <xdr:colOff>632460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4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129540</xdr:rowOff>
                  </from>
                  <to>
                    <xdr:col>10</xdr:col>
                    <xdr:colOff>647700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5" name="Check Box 141">
              <controlPr defaultSize="0" autoFill="0" autoLine="0" autoPict="0">
                <anchor moveWithCells="1">
                  <from>
                    <xdr:col>10</xdr:col>
                    <xdr:colOff>220980</xdr:colOff>
                    <xdr:row>32</xdr:row>
                    <xdr:rowOff>0</xdr:rowOff>
                  </from>
                  <to>
                    <xdr:col>10</xdr:col>
                    <xdr:colOff>464820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96" name="Check Box 142">
              <controlPr defaultSize="0" autoFill="0" autoLine="0" autoPict="0">
                <anchor moveWithCells="1">
                  <from>
                    <xdr:col>10</xdr:col>
                    <xdr:colOff>220980</xdr:colOff>
                    <xdr:row>34</xdr:row>
                    <xdr:rowOff>22860</xdr:rowOff>
                  </from>
                  <to>
                    <xdr:col>10</xdr:col>
                    <xdr:colOff>464820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7" name="Check Box 143">
              <controlPr defaultSize="0" autoFill="0" autoLine="0" autoPict="0">
                <anchor moveWithCells="1">
                  <from>
                    <xdr:col>10</xdr:col>
                    <xdr:colOff>220980</xdr:colOff>
                    <xdr:row>35</xdr:row>
                    <xdr:rowOff>7620</xdr:rowOff>
                  </from>
                  <to>
                    <xdr:col>10</xdr:col>
                    <xdr:colOff>464820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98" name="Check Box 223">
              <controlPr defaultSize="0" autoFill="0" autoLine="0" autoPict="0">
                <anchor moveWithCells="1">
                  <from>
                    <xdr:col>10</xdr:col>
                    <xdr:colOff>220980</xdr:colOff>
                    <xdr:row>33</xdr:row>
                    <xdr:rowOff>0</xdr:rowOff>
                  </from>
                  <to>
                    <xdr:col>10</xdr:col>
                    <xdr:colOff>464820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9" name="Drop Down 49">
              <controlPr locked="0" defaultSize="0" autoLine="0" autoPict="0">
                <anchor moveWithCells="1">
                  <from>
                    <xdr:col>7</xdr:col>
                    <xdr:colOff>251460</xdr:colOff>
                    <xdr:row>17</xdr:row>
                    <xdr:rowOff>243840</xdr:rowOff>
                  </from>
                  <to>
                    <xdr:col>10</xdr:col>
                    <xdr:colOff>655320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00" name="Drop Down 257">
              <controlPr locked="0" defaultSize="0" autoLine="0" autoPict="0">
                <anchor moveWithCells="1">
                  <from>
                    <xdr:col>3</xdr:col>
                    <xdr:colOff>274320</xdr:colOff>
                    <xdr:row>19</xdr:row>
                    <xdr:rowOff>236220</xdr:rowOff>
                  </from>
                  <to>
                    <xdr:col>10</xdr:col>
                    <xdr:colOff>678180</xdr:colOff>
                    <xdr:row>20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topLeftCell="A2" workbookViewId="0">
      <selection activeCell="D2" sqref="D2"/>
    </sheetView>
  </sheetViews>
  <sheetFormatPr defaultColWidth="9.109375" defaultRowHeight="14.4" x14ac:dyDescent="0.3"/>
  <cols>
    <col min="1" max="1" width="6" style="32" customWidth="1"/>
    <col min="2" max="2" width="58.5546875" style="32" customWidth="1"/>
    <col min="4" max="4" width="53.88671875" customWidth="1"/>
  </cols>
  <sheetData>
    <row r="1" spans="1:5" x14ac:dyDescent="0.3">
      <c r="A1" s="28"/>
      <c r="B1" s="29" t="s">
        <v>86</v>
      </c>
      <c r="C1" s="513" t="s">
        <v>87</v>
      </c>
      <c r="D1" s="514"/>
      <c r="E1" s="514"/>
    </row>
    <row r="2" spans="1:5" x14ac:dyDescent="0.3">
      <c r="A2" s="28"/>
      <c r="B2" s="28"/>
      <c r="C2" s="30">
        <v>1</v>
      </c>
      <c r="D2" s="31" t="s">
        <v>88</v>
      </c>
      <c r="E2" s="30"/>
    </row>
    <row r="3" spans="1:5" x14ac:dyDescent="0.3">
      <c r="A3" s="28" t="s">
        <v>89</v>
      </c>
      <c r="B3" s="28" t="s">
        <v>90</v>
      </c>
      <c r="C3" s="30">
        <v>2</v>
      </c>
      <c r="D3" s="30" t="s">
        <v>91</v>
      </c>
      <c r="E3" s="30">
        <f>A3*1</f>
        <v>100</v>
      </c>
    </row>
    <row r="4" spans="1:5" x14ac:dyDescent="0.3">
      <c r="A4" s="28" t="s">
        <v>92</v>
      </c>
      <c r="B4" s="28" t="s">
        <v>93</v>
      </c>
      <c r="C4" s="30">
        <v>3</v>
      </c>
      <c r="D4" s="30" t="s">
        <v>94</v>
      </c>
      <c r="E4" s="30">
        <f t="shared" ref="E4:E67" si="0">A4*1</f>
        <v>102</v>
      </c>
    </row>
    <row r="5" spans="1:5" x14ac:dyDescent="0.3">
      <c r="A5" s="28" t="s">
        <v>95</v>
      </c>
      <c r="B5" s="28" t="s">
        <v>96</v>
      </c>
      <c r="C5" s="30">
        <v>4</v>
      </c>
      <c r="D5" s="30" t="s">
        <v>8</v>
      </c>
      <c r="E5" s="30">
        <f t="shared" si="0"/>
        <v>200</v>
      </c>
    </row>
    <row r="6" spans="1:5" x14ac:dyDescent="0.3">
      <c r="A6" s="28" t="s">
        <v>97</v>
      </c>
      <c r="B6" s="28" t="s">
        <v>98</v>
      </c>
      <c r="C6" s="30">
        <v>5</v>
      </c>
      <c r="D6" s="30" t="s">
        <v>99</v>
      </c>
      <c r="E6" s="30">
        <f t="shared" si="0"/>
        <v>204</v>
      </c>
    </row>
    <row r="7" spans="1:5" x14ac:dyDescent="0.3">
      <c r="A7" s="28" t="s">
        <v>100</v>
      </c>
      <c r="B7" s="28" t="s">
        <v>101</v>
      </c>
      <c r="C7" s="30">
        <v>6</v>
      </c>
      <c r="D7" s="30" t="s">
        <v>102</v>
      </c>
      <c r="E7" s="30">
        <f t="shared" si="0"/>
        <v>300</v>
      </c>
    </row>
    <row r="8" spans="1:5" x14ac:dyDescent="0.3">
      <c r="A8" s="28" t="s">
        <v>103</v>
      </c>
      <c r="B8" s="28" t="s">
        <v>104</v>
      </c>
      <c r="C8" s="30">
        <v>7</v>
      </c>
      <c r="D8" s="30" t="s">
        <v>105</v>
      </c>
      <c r="E8" s="30">
        <f t="shared" si="0"/>
        <v>302</v>
      </c>
    </row>
    <row r="9" spans="1:5" x14ac:dyDescent="0.3">
      <c r="A9" s="28" t="s">
        <v>106</v>
      </c>
      <c r="B9" s="28" t="s">
        <v>107</v>
      </c>
      <c r="C9" s="30">
        <v>8</v>
      </c>
      <c r="D9" s="30" t="s">
        <v>108</v>
      </c>
      <c r="E9" s="30">
        <f t="shared" si="0"/>
        <v>303</v>
      </c>
    </row>
    <row r="10" spans="1:5" x14ac:dyDescent="0.3">
      <c r="A10" s="28" t="s">
        <v>109</v>
      </c>
      <c r="B10" s="28" t="s">
        <v>110</v>
      </c>
      <c r="C10" s="30">
        <v>9</v>
      </c>
      <c r="D10" s="30" t="s">
        <v>111</v>
      </c>
      <c r="E10" s="30">
        <f t="shared" si="0"/>
        <v>304</v>
      </c>
    </row>
    <row r="11" spans="1:5" x14ac:dyDescent="0.3">
      <c r="A11" s="28" t="s">
        <v>112</v>
      </c>
      <c r="B11" s="28" t="s">
        <v>113</v>
      </c>
      <c r="C11" s="30">
        <v>10</v>
      </c>
      <c r="D11" s="30" t="s">
        <v>114</v>
      </c>
      <c r="E11" s="30">
        <f t="shared" si="0"/>
        <v>306</v>
      </c>
    </row>
    <row r="12" spans="1:5" x14ac:dyDescent="0.3">
      <c r="A12" s="28" t="s">
        <v>115</v>
      </c>
      <c r="B12" s="28" t="s">
        <v>116</v>
      </c>
      <c r="C12" s="30">
        <v>11</v>
      </c>
      <c r="D12" s="30" t="s">
        <v>117</v>
      </c>
      <c r="E12" s="30">
        <f t="shared" si="0"/>
        <v>308</v>
      </c>
    </row>
    <row r="13" spans="1:5" x14ac:dyDescent="0.3">
      <c r="A13" s="28" t="s">
        <v>118</v>
      </c>
      <c r="B13" s="28" t="s">
        <v>119</v>
      </c>
      <c r="C13" s="30">
        <v>12</v>
      </c>
      <c r="D13" s="30" t="s">
        <v>120</v>
      </c>
      <c r="E13" s="30">
        <f t="shared" si="0"/>
        <v>309</v>
      </c>
    </row>
    <row r="14" spans="1:5" x14ac:dyDescent="0.3">
      <c r="A14" s="28" t="s">
        <v>121</v>
      </c>
      <c r="B14" s="28" t="s">
        <v>122</v>
      </c>
      <c r="C14" s="30">
        <v>13</v>
      </c>
      <c r="D14" s="30" t="s">
        <v>123</v>
      </c>
      <c r="E14" s="30">
        <f t="shared" si="0"/>
        <v>310</v>
      </c>
    </row>
    <row r="15" spans="1:5" x14ac:dyDescent="0.3">
      <c r="A15" s="28" t="s">
        <v>124</v>
      </c>
      <c r="B15" s="28" t="s">
        <v>125</v>
      </c>
      <c r="C15" s="30">
        <v>14</v>
      </c>
      <c r="D15" s="30" t="s">
        <v>126</v>
      </c>
      <c r="E15" s="30">
        <f t="shared" si="0"/>
        <v>401</v>
      </c>
    </row>
    <row r="16" spans="1:5" x14ac:dyDescent="0.3">
      <c r="A16" s="28" t="s">
        <v>127</v>
      </c>
      <c r="B16" s="28" t="s">
        <v>128</v>
      </c>
      <c r="C16" s="30">
        <v>15</v>
      </c>
      <c r="D16" s="30" t="s">
        <v>129</v>
      </c>
      <c r="E16" s="30">
        <f t="shared" si="0"/>
        <v>402</v>
      </c>
    </row>
    <row r="17" spans="1:5" x14ac:dyDescent="0.3">
      <c r="A17" s="28" t="s">
        <v>130</v>
      </c>
      <c r="B17" s="28" t="s">
        <v>131</v>
      </c>
      <c r="C17" s="30">
        <v>16</v>
      </c>
      <c r="D17" s="30" t="s">
        <v>132</v>
      </c>
      <c r="E17" s="30">
        <f t="shared" si="0"/>
        <v>403</v>
      </c>
    </row>
    <row r="18" spans="1:5" x14ac:dyDescent="0.3">
      <c r="A18" s="28" t="s">
        <v>133</v>
      </c>
      <c r="B18" s="28" t="s">
        <v>134</v>
      </c>
      <c r="C18" s="30">
        <v>17</v>
      </c>
      <c r="D18" s="30" t="s">
        <v>135</v>
      </c>
      <c r="E18" s="30">
        <f t="shared" si="0"/>
        <v>501</v>
      </c>
    </row>
    <row r="19" spans="1:5" x14ac:dyDescent="0.3">
      <c r="A19" s="28" t="s">
        <v>136</v>
      </c>
      <c r="B19" s="28" t="s">
        <v>137</v>
      </c>
      <c r="C19" s="30">
        <v>18</v>
      </c>
      <c r="D19" s="30" t="s">
        <v>138</v>
      </c>
      <c r="E19" s="30">
        <f t="shared" si="0"/>
        <v>502</v>
      </c>
    </row>
    <row r="20" spans="1:5" x14ac:dyDescent="0.3">
      <c r="A20" s="28" t="s">
        <v>139</v>
      </c>
      <c r="B20" s="28" t="s">
        <v>140</v>
      </c>
      <c r="C20" s="30">
        <v>19</v>
      </c>
      <c r="D20" s="30" t="s">
        <v>141</v>
      </c>
      <c r="E20" s="30">
        <f t="shared" si="0"/>
        <v>504</v>
      </c>
    </row>
    <row r="21" spans="1:5" x14ac:dyDescent="0.3">
      <c r="A21" s="28" t="s">
        <v>142</v>
      </c>
      <c r="B21" s="28" t="s">
        <v>143</v>
      </c>
      <c r="C21" s="30">
        <v>20</v>
      </c>
      <c r="D21" s="30" t="s">
        <v>144</v>
      </c>
      <c r="E21" s="30">
        <f t="shared" si="0"/>
        <v>505</v>
      </c>
    </row>
    <row r="22" spans="1:5" x14ac:dyDescent="0.3">
      <c r="A22" s="28" t="s">
        <v>145</v>
      </c>
      <c r="B22" s="28" t="s">
        <v>146</v>
      </c>
      <c r="C22" s="30">
        <v>21</v>
      </c>
      <c r="D22" s="30" t="s">
        <v>147</v>
      </c>
      <c r="E22" s="30">
        <f t="shared" si="0"/>
        <v>507</v>
      </c>
    </row>
    <row r="23" spans="1:5" x14ac:dyDescent="0.3">
      <c r="A23" s="28" t="s">
        <v>148</v>
      </c>
      <c r="B23" s="28" t="s">
        <v>149</v>
      </c>
      <c r="C23" s="30">
        <v>22</v>
      </c>
      <c r="D23" s="30" t="s">
        <v>150</v>
      </c>
      <c r="E23" s="30">
        <f t="shared" si="0"/>
        <v>508</v>
      </c>
    </row>
    <row r="24" spans="1:5" x14ac:dyDescent="0.3">
      <c r="A24" s="28" t="s">
        <v>151</v>
      </c>
      <c r="B24" s="28" t="s">
        <v>152</v>
      </c>
      <c r="C24" s="30">
        <v>23</v>
      </c>
      <c r="D24" s="30" t="s">
        <v>153</v>
      </c>
      <c r="E24" s="30">
        <f t="shared" si="0"/>
        <v>509</v>
      </c>
    </row>
    <row r="25" spans="1:5" x14ac:dyDescent="0.3">
      <c r="A25" s="28" t="s">
        <v>154</v>
      </c>
      <c r="B25" s="28" t="s">
        <v>155</v>
      </c>
      <c r="C25" s="30">
        <v>24</v>
      </c>
      <c r="D25" s="30" t="s">
        <v>156</v>
      </c>
      <c r="E25" s="30">
        <f t="shared" si="0"/>
        <v>510</v>
      </c>
    </row>
    <row r="26" spans="1:5" x14ac:dyDescent="0.3">
      <c r="A26" s="28" t="s">
        <v>157</v>
      </c>
      <c r="B26" s="28" t="s">
        <v>158</v>
      </c>
      <c r="C26" s="30">
        <v>25</v>
      </c>
      <c r="D26" s="30" t="s">
        <v>159</v>
      </c>
      <c r="E26" s="30">
        <f t="shared" si="0"/>
        <v>511</v>
      </c>
    </row>
    <row r="27" spans="1:5" x14ac:dyDescent="0.3">
      <c r="A27" s="28" t="s">
        <v>160</v>
      </c>
      <c r="B27" s="28" t="s">
        <v>161</v>
      </c>
      <c r="C27" s="30">
        <v>26</v>
      </c>
      <c r="D27" s="30" t="s">
        <v>162</v>
      </c>
      <c r="E27" s="30">
        <f t="shared" si="0"/>
        <v>512</v>
      </c>
    </row>
    <row r="28" spans="1:5" x14ac:dyDescent="0.3">
      <c r="A28" s="28" t="s">
        <v>163</v>
      </c>
      <c r="B28" s="28" t="s">
        <v>164</v>
      </c>
      <c r="C28" s="30">
        <v>27</v>
      </c>
      <c r="D28" s="30" t="s">
        <v>165</v>
      </c>
      <c r="E28" s="30">
        <f t="shared" si="0"/>
        <v>513</v>
      </c>
    </row>
    <row r="29" spans="1:5" x14ac:dyDescent="0.3">
      <c r="A29" s="28" t="s">
        <v>166</v>
      </c>
      <c r="B29" s="28" t="s">
        <v>167</v>
      </c>
      <c r="C29" s="30">
        <v>28</v>
      </c>
      <c r="D29" s="30" t="s">
        <v>168</v>
      </c>
      <c r="E29" s="30">
        <f t="shared" si="0"/>
        <v>514</v>
      </c>
    </row>
    <row r="30" spans="1:5" ht="28.8" x14ac:dyDescent="0.3">
      <c r="A30" s="28" t="s">
        <v>169</v>
      </c>
      <c r="B30" s="28" t="s">
        <v>170</v>
      </c>
      <c r="C30" s="30">
        <v>29</v>
      </c>
      <c r="D30" s="30" t="s">
        <v>171</v>
      </c>
      <c r="E30" s="30">
        <f t="shared" si="0"/>
        <v>515</v>
      </c>
    </row>
    <row r="31" spans="1:5" ht="28.8" x14ac:dyDescent="0.3">
      <c r="A31" s="28" t="s">
        <v>172</v>
      </c>
      <c r="B31" s="28" t="s">
        <v>173</v>
      </c>
      <c r="C31" s="30">
        <v>30</v>
      </c>
      <c r="D31" s="30" t="s">
        <v>174</v>
      </c>
      <c r="E31" s="30">
        <f t="shared" si="0"/>
        <v>601</v>
      </c>
    </row>
    <row r="32" spans="1:5" x14ac:dyDescent="0.3">
      <c r="A32" s="28" t="s">
        <v>175</v>
      </c>
      <c r="B32" s="28" t="s">
        <v>176</v>
      </c>
      <c r="C32" s="30">
        <v>31</v>
      </c>
      <c r="D32" s="30" t="s">
        <v>177</v>
      </c>
      <c r="E32" s="30">
        <f t="shared" si="0"/>
        <v>604</v>
      </c>
    </row>
    <row r="33" spans="1:5" x14ac:dyDescent="0.3">
      <c r="A33" s="28" t="s">
        <v>178</v>
      </c>
      <c r="B33" s="28" t="s">
        <v>179</v>
      </c>
      <c r="C33" s="30">
        <v>32</v>
      </c>
      <c r="D33" s="30" t="s">
        <v>180</v>
      </c>
      <c r="E33" s="30">
        <f t="shared" si="0"/>
        <v>607</v>
      </c>
    </row>
    <row r="34" spans="1:5" x14ac:dyDescent="0.3">
      <c r="A34" s="28" t="s">
        <v>181</v>
      </c>
      <c r="B34" s="28" t="s">
        <v>182</v>
      </c>
      <c r="C34" s="30">
        <v>33</v>
      </c>
      <c r="D34" s="30" t="s">
        <v>183</v>
      </c>
      <c r="E34" s="30">
        <f t="shared" si="0"/>
        <v>608</v>
      </c>
    </row>
    <row r="35" spans="1:5" x14ac:dyDescent="0.3">
      <c r="A35" s="28" t="s">
        <v>184</v>
      </c>
      <c r="B35" s="28" t="s">
        <v>185</v>
      </c>
      <c r="C35" s="30">
        <v>34</v>
      </c>
      <c r="D35" s="30" t="s">
        <v>186</v>
      </c>
      <c r="E35" s="30">
        <f t="shared" si="0"/>
        <v>610</v>
      </c>
    </row>
    <row r="36" spans="1:5" x14ac:dyDescent="0.3">
      <c r="A36" s="28" t="s">
        <v>187</v>
      </c>
      <c r="B36" s="28" t="s">
        <v>188</v>
      </c>
      <c r="C36" s="30">
        <v>35</v>
      </c>
      <c r="D36" s="30" t="s">
        <v>189</v>
      </c>
      <c r="E36" s="30">
        <f t="shared" si="0"/>
        <v>611</v>
      </c>
    </row>
    <row r="37" spans="1:5" x14ac:dyDescent="0.3">
      <c r="A37" s="28" t="s">
        <v>190</v>
      </c>
      <c r="B37" s="28" t="s">
        <v>191</v>
      </c>
      <c r="C37" s="30">
        <v>36</v>
      </c>
      <c r="D37" s="30" t="s">
        <v>192</v>
      </c>
      <c r="E37" s="30">
        <f t="shared" si="0"/>
        <v>700</v>
      </c>
    </row>
    <row r="38" spans="1:5" x14ac:dyDescent="0.3">
      <c r="A38" s="28" t="s">
        <v>193</v>
      </c>
      <c r="B38" s="28" t="s">
        <v>194</v>
      </c>
      <c r="C38" s="30">
        <v>37</v>
      </c>
      <c r="D38" s="30" t="s">
        <v>195</v>
      </c>
      <c r="E38" s="30">
        <f t="shared" si="0"/>
        <v>800</v>
      </c>
    </row>
    <row r="39" spans="1:5" x14ac:dyDescent="0.3">
      <c r="A39" s="28" t="s">
        <v>196</v>
      </c>
      <c r="B39" s="28" t="s">
        <v>197</v>
      </c>
      <c r="C39" s="30">
        <v>38</v>
      </c>
      <c r="D39" s="30" t="s">
        <v>198</v>
      </c>
      <c r="E39" s="30">
        <f t="shared" si="0"/>
        <v>900</v>
      </c>
    </row>
    <row r="40" spans="1:5" x14ac:dyDescent="0.3">
      <c r="A40" s="28" t="s">
        <v>199</v>
      </c>
      <c r="B40" s="28" t="s">
        <v>200</v>
      </c>
      <c r="C40" s="30">
        <v>39</v>
      </c>
      <c r="D40" s="30" t="s">
        <v>201</v>
      </c>
      <c r="E40" s="30">
        <f t="shared" si="0"/>
        <v>1000</v>
      </c>
    </row>
    <row r="41" spans="1:5" x14ac:dyDescent="0.3">
      <c r="A41" s="28" t="s">
        <v>202</v>
      </c>
      <c r="B41" s="28" t="s">
        <v>203</v>
      </c>
      <c r="C41" s="30">
        <v>40</v>
      </c>
      <c r="D41" s="30" t="s">
        <v>204</v>
      </c>
      <c r="E41" s="30">
        <f t="shared" si="0"/>
        <v>1100</v>
      </c>
    </row>
    <row r="42" spans="1:5" x14ac:dyDescent="0.3">
      <c r="A42" s="28" t="s">
        <v>205</v>
      </c>
      <c r="B42" s="28" t="s">
        <v>206</v>
      </c>
      <c r="C42" s="30">
        <v>41</v>
      </c>
      <c r="D42" s="30" t="s">
        <v>207</v>
      </c>
      <c r="E42" s="30">
        <f t="shared" si="0"/>
        <v>1300</v>
      </c>
    </row>
    <row r="43" spans="1:5" x14ac:dyDescent="0.3">
      <c r="A43" s="28" t="s">
        <v>208</v>
      </c>
      <c r="B43" s="28" t="s">
        <v>209</v>
      </c>
      <c r="C43" s="30">
        <v>42</v>
      </c>
      <c r="D43" s="30" t="s">
        <v>210</v>
      </c>
      <c r="E43" s="30">
        <f t="shared" si="0"/>
        <v>1400</v>
      </c>
    </row>
    <row r="44" spans="1:5" x14ac:dyDescent="0.3">
      <c r="A44" s="28" t="s">
        <v>211</v>
      </c>
      <c r="B44" s="28" t="s">
        <v>212</v>
      </c>
      <c r="C44" s="30">
        <v>43</v>
      </c>
      <c r="D44" s="30" t="s">
        <v>213</v>
      </c>
      <c r="E44" s="30">
        <f t="shared" si="0"/>
        <v>1510</v>
      </c>
    </row>
    <row r="45" spans="1:5" x14ac:dyDescent="0.3">
      <c r="A45" s="28" t="s">
        <v>214</v>
      </c>
      <c r="B45" s="28" t="s">
        <v>215</v>
      </c>
      <c r="C45" s="30">
        <v>44</v>
      </c>
      <c r="D45" s="30" t="s">
        <v>216</v>
      </c>
      <c r="E45" s="30">
        <f t="shared" si="0"/>
        <v>1520</v>
      </c>
    </row>
    <row r="46" spans="1:5" x14ac:dyDescent="0.3">
      <c r="A46" s="28" t="s">
        <v>217</v>
      </c>
      <c r="B46" s="28" t="s">
        <v>218</v>
      </c>
      <c r="C46" s="30">
        <v>45</v>
      </c>
      <c r="D46" s="30" t="s">
        <v>219</v>
      </c>
      <c r="E46" s="30">
        <f t="shared" si="0"/>
        <v>1530</v>
      </c>
    </row>
    <row r="47" spans="1:5" x14ac:dyDescent="0.3">
      <c r="A47" s="28" t="s">
        <v>220</v>
      </c>
      <c r="B47" s="28" t="s">
        <v>221</v>
      </c>
      <c r="C47" s="30">
        <v>46</v>
      </c>
      <c r="D47" s="30" t="s">
        <v>222</v>
      </c>
      <c r="E47" s="30">
        <f t="shared" si="0"/>
        <v>1550</v>
      </c>
    </row>
    <row r="48" spans="1:5" x14ac:dyDescent="0.3">
      <c r="A48" s="28" t="s">
        <v>223</v>
      </c>
      <c r="B48" s="28" t="s">
        <v>224</v>
      </c>
      <c r="C48" s="30">
        <v>47</v>
      </c>
      <c r="D48" s="30" t="s">
        <v>225</v>
      </c>
      <c r="E48" s="30">
        <f t="shared" si="0"/>
        <v>1560</v>
      </c>
    </row>
    <row r="49" spans="1:5" x14ac:dyDescent="0.3">
      <c r="A49" s="28" t="s">
        <v>226</v>
      </c>
      <c r="B49" s="28" t="s">
        <v>227</v>
      </c>
      <c r="C49" s="30">
        <v>48</v>
      </c>
      <c r="D49" s="30" t="s">
        <v>228</v>
      </c>
      <c r="E49" s="30">
        <f t="shared" si="0"/>
        <v>1570</v>
      </c>
    </row>
    <row r="50" spans="1:5" x14ac:dyDescent="0.3">
      <c r="A50" s="28" t="s">
        <v>229</v>
      </c>
      <c r="B50" s="28" t="s">
        <v>230</v>
      </c>
      <c r="C50" s="30">
        <v>49</v>
      </c>
      <c r="D50" s="30" t="s">
        <v>231</v>
      </c>
      <c r="E50" s="30">
        <f t="shared" si="0"/>
        <v>1580</v>
      </c>
    </row>
    <row r="51" spans="1:5" ht="28.8" x14ac:dyDescent="0.3">
      <c r="A51" s="28" t="s">
        <v>232</v>
      </c>
      <c r="B51" s="28" t="s">
        <v>233</v>
      </c>
      <c r="C51" s="30">
        <v>50</v>
      </c>
      <c r="D51" s="30" t="s">
        <v>234</v>
      </c>
      <c r="E51" s="30">
        <f t="shared" si="0"/>
        <v>1581</v>
      </c>
    </row>
    <row r="52" spans="1:5" x14ac:dyDescent="0.3">
      <c r="A52" s="28" t="s">
        <v>235</v>
      </c>
      <c r="B52" s="28" t="s">
        <v>236</v>
      </c>
      <c r="C52" s="30">
        <v>51</v>
      </c>
      <c r="D52" s="30" t="s">
        <v>237</v>
      </c>
      <c r="E52" s="30">
        <f t="shared" si="0"/>
        <v>1582</v>
      </c>
    </row>
    <row r="53" spans="1:5" x14ac:dyDescent="0.3">
      <c r="A53" s="28" t="s">
        <v>238</v>
      </c>
      <c r="B53" s="28" t="s">
        <v>239</v>
      </c>
      <c r="C53" s="30">
        <v>52</v>
      </c>
      <c r="D53" s="30" t="s">
        <v>240</v>
      </c>
      <c r="E53" s="30">
        <f t="shared" si="0"/>
        <v>1583</v>
      </c>
    </row>
    <row r="54" spans="1:5" x14ac:dyDescent="0.3">
      <c r="A54" s="28" t="s">
        <v>241</v>
      </c>
      <c r="B54" s="28" t="s">
        <v>242</v>
      </c>
      <c r="C54" s="30">
        <v>53</v>
      </c>
      <c r="D54" s="30" t="s">
        <v>243</v>
      </c>
      <c r="E54" s="30">
        <f t="shared" si="0"/>
        <v>1584</v>
      </c>
    </row>
    <row r="55" spans="1:5" x14ac:dyDescent="0.3">
      <c r="A55" s="28" t="s">
        <v>244</v>
      </c>
      <c r="B55" s="28" t="s">
        <v>245</v>
      </c>
      <c r="C55" s="30">
        <v>54</v>
      </c>
      <c r="D55" s="30" t="s">
        <v>246</v>
      </c>
      <c r="E55" s="30">
        <f t="shared" si="0"/>
        <v>1585</v>
      </c>
    </row>
    <row r="56" spans="1:5" x14ac:dyDescent="0.3">
      <c r="A56" s="28" t="s">
        <v>247</v>
      </c>
      <c r="B56" s="28" t="s">
        <v>248</v>
      </c>
      <c r="C56" s="30">
        <v>55</v>
      </c>
      <c r="D56" s="30" t="s">
        <v>249</v>
      </c>
      <c r="E56" s="30">
        <f t="shared" si="0"/>
        <v>1586</v>
      </c>
    </row>
    <row r="57" spans="1:5" x14ac:dyDescent="0.3">
      <c r="A57" s="28" t="s">
        <v>250</v>
      </c>
      <c r="B57" s="28" t="s">
        <v>251</v>
      </c>
      <c r="C57" s="30">
        <v>56</v>
      </c>
      <c r="D57" s="30" t="s">
        <v>252</v>
      </c>
      <c r="E57" s="30">
        <f t="shared" si="0"/>
        <v>1590</v>
      </c>
    </row>
    <row r="58" spans="1:5" x14ac:dyDescent="0.3">
      <c r="A58" s="28" t="s">
        <v>253</v>
      </c>
      <c r="B58" s="28" t="s">
        <v>254</v>
      </c>
      <c r="C58" s="30">
        <v>57</v>
      </c>
      <c r="D58" s="30" t="s">
        <v>255</v>
      </c>
      <c r="E58" s="30">
        <f t="shared" si="0"/>
        <v>1700</v>
      </c>
    </row>
    <row r="59" spans="1:5" x14ac:dyDescent="0.3">
      <c r="A59" s="28" t="s">
        <v>256</v>
      </c>
      <c r="B59" s="28" t="s">
        <v>257</v>
      </c>
      <c r="C59" s="30">
        <v>58</v>
      </c>
      <c r="D59" s="30" t="s">
        <v>258</v>
      </c>
      <c r="E59" s="30">
        <f t="shared" si="0"/>
        <v>1800</v>
      </c>
    </row>
    <row r="60" spans="1:5" x14ac:dyDescent="0.3">
      <c r="A60" s="28" t="s">
        <v>259</v>
      </c>
      <c r="B60" s="28" t="s">
        <v>260</v>
      </c>
      <c r="C60" s="30">
        <v>59</v>
      </c>
      <c r="D60" s="30" t="s">
        <v>261</v>
      </c>
      <c r="E60" s="30">
        <f t="shared" si="0"/>
        <v>2010</v>
      </c>
    </row>
    <row r="61" spans="1:5" x14ac:dyDescent="0.3">
      <c r="A61" s="28" t="s">
        <v>262</v>
      </c>
      <c r="B61" s="28" t="s">
        <v>263</v>
      </c>
      <c r="C61" s="30">
        <v>60</v>
      </c>
      <c r="D61" s="30" t="s">
        <v>264</v>
      </c>
      <c r="E61" s="30">
        <f t="shared" si="0"/>
        <v>2020</v>
      </c>
    </row>
    <row r="62" spans="1:5" x14ac:dyDescent="0.3">
      <c r="A62" s="28" t="s">
        <v>265</v>
      </c>
      <c r="B62" s="28" t="s">
        <v>266</v>
      </c>
      <c r="C62" s="30">
        <v>61</v>
      </c>
      <c r="D62" s="30" t="s">
        <v>267</v>
      </c>
      <c r="E62" s="30">
        <f t="shared" si="0"/>
        <v>2100</v>
      </c>
    </row>
    <row r="63" spans="1:5" x14ac:dyDescent="0.3">
      <c r="A63" s="28" t="s">
        <v>268</v>
      </c>
      <c r="B63" s="28" t="s">
        <v>269</v>
      </c>
      <c r="C63" s="30">
        <v>62</v>
      </c>
      <c r="D63" s="30" t="s">
        <v>270</v>
      </c>
      <c r="E63" s="30">
        <f t="shared" si="0"/>
        <v>2200</v>
      </c>
    </row>
    <row r="64" spans="1:5" x14ac:dyDescent="0.3">
      <c r="A64" s="28" t="s">
        <v>271</v>
      </c>
      <c r="B64" s="28" t="s">
        <v>272</v>
      </c>
      <c r="C64" s="30">
        <v>63</v>
      </c>
      <c r="D64" s="30" t="s">
        <v>273</v>
      </c>
      <c r="E64" s="30">
        <f t="shared" si="0"/>
        <v>2300</v>
      </c>
    </row>
    <row r="65" spans="1:5" x14ac:dyDescent="0.3">
      <c r="A65" s="28" t="s">
        <v>274</v>
      </c>
      <c r="B65" s="28" t="s">
        <v>275</v>
      </c>
      <c r="C65" s="30">
        <v>64</v>
      </c>
      <c r="D65" s="30" t="s">
        <v>276</v>
      </c>
      <c r="E65" s="30">
        <f t="shared" si="0"/>
        <v>2400</v>
      </c>
    </row>
    <row r="66" spans="1:5" x14ac:dyDescent="0.3">
      <c r="A66" s="28" t="s">
        <v>277</v>
      </c>
      <c r="B66" s="28" t="s">
        <v>278</v>
      </c>
      <c r="C66" s="30">
        <v>65</v>
      </c>
      <c r="D66" s="30" t="s">
        <v>279</v>
      </c>
      <c r="E66" s="30">
        <f t="shared" si="0"/>
        <v>2500</v>
      </c>
    </row>
    <row r="67" spans="1:5" x14ac:dyDescent="0.3">
      <c r="A67" s="28" t="s">
        <v>280</v>
      </c>
      <c r="B67" s="28" t="s">
        <v>281</v>
      </c>
      <c r="C67" s="30">
        <v>66</v>
      </c>
      <c r="D67" s="30" t="s">
        <v>282</v>
      </c>
      <c r="E67" s="30">
        <f t="shared" si="0"/>
        <v>2600</v>
      </c>
    </row>
    <row r="68" spans="1:5" x14ac:dyDescent="0.3">
      <c r="A68" s="28" t="s">
        <v>283</v>
      </c>
      <c r="B68" s="28" t="s">
        <v>284</v>
      </c>
      <c r="C68" s="30">
        <v>67</v>
      </c>
      <c r="D68" s="30" t="s">
        <v>285</v>
      </c>
      <c r="E68" s="30">
        <f t="shared" ref="E68:E82" si="1">A68*1</f>
        <v>2650</v>
      </c>
    </row>
    <row r="69" spans="1:5" ht="28.8" x14ac:dyDescent="0.3">
      <c r="A69" s="28" t="s">
        <v>286</v>
      </c>
      <c r="B69" s="28" t="s">
        <v>287</v>
      </c>
      <c r="C69" s="30">
        <v>68</v>
      </c>
      <c r="D69" s="30" t="s">
        <v>288</v>
      </c>
      <c r="E69" s="30">
        <f t="shared" si="1"/>
        <v>2660</v>
      </c>
    </row>
    <row r="70" spans="1:5" x14ac:dyDescent="0.3">
      <c r="A70" s="28" t="s">
        <v>289</v>
      </c>
      <c r="B70" s="28" t="s">
        <v>290</v>
      </c>
      <c r="C70" s="30">
        <v>69</v>
      </c>
      <c r="D70" s="30" t="s">
        <v>291</v>
      </c>
      <c r="E70" s="30">
        <f t="shared" si="1"/>
        <v>2700</v>
      </c>
    </row>
    <row r="71" spans="1:5" x14ac:dyDescent="0.3">
      <c r="A71" s="28" t="s">
        <v>292</v>
      </c>
      <c r="B71" s="28" t="s">
        <v>293</v>
      </c>
      <c r="C71" s="30">
        <v>70</v>
      </c>
      <c r="D71" s="30" t="s">
        <v>294</v>
      </c>
      <c r="E71" s="30">
        <f t="shared" si="1"/>
        <v>2800</v>
      </c>
    </row>
    <row r="72" spans="1:5" x14ac:dyDescent="0.3">
      <c r="A72" s="28" t="s">
        <v>295</v>
      </c>
      <c r="B72" s="28" t="s">
        <v>296</v>
      </c>
      <c r="C72" s="30">
        <v>71</v>
      </c>
      <c r="D72" s="30" t="s">
        <v>297</v>
      </c>
      <c r="E72" s="30">
        <f t="shared" si="1"/>
        <v>2850</v>
      </c>
    </row>
    <row r="73" spans="1:5" x14ac:dyDescent="0.3">
      <c r="A73" s="28" t="s">
        <v>298</v>
      </c>
      <c r="B73" s="28" t="s">
        <v>299</v>
      </c>
      <c r="C73" s="30">
        <v>72</v>
      </c>
      <c r="D73" s="30" t="s">
        <v>300</v>
      </c>
      <c r="E73" s="30">
        <f t="shared" si="1"/>
        <v>2950</v>
      </c>
    </row>
    <row r="74" spans="1:5" x14ac:dyDescent="0.3">
      <c r="A74" s="28" t="s">
        <v>301</v>
      </c>
      <c r="B74" s="28" t="s">
        <v>302</v>
      </c>
      <c r="C74" s="30">
        <v>73</v>
      </c>
      <c r="D74" s="30" t="s">
        <v>303</v>
      </c>
      <c r="E74" s="30">
        <f t="shared" si="1"/>
        <v>3000</v>
      </c>
    </row>
    <row r="75" spans="1:5" x14ac:dyDescent="0.3">
      <c r="A75" s="28" t="s">
        <v>304</v>
      </c>
      <c r="B75" s="28" t="s">
        <v>305</v>
      </c>
      <c r="C75" s="30">
        <v>74</v>
      </c>
      <c r="D75" s="30" t="s">
        <v>306</v>
      </c>
      <c r="E75" s="30">
        <f t="shared" si="1"/>
        <v>3001</v>
      </c>
    </row>
    <row r="76" spans="1:5" x14ac:dyDescent="0.3">
      <c r="A76" s="28" t="s">
        <v>307</v>
      </c>
      <c r="B76" s="28" t="s">
        <v>308</v>
      </c>
      <c r="C76" s="30">
        <v>75</v>
      </c>
      <c r="D76" s="30" t="s">
        <v>309</v>
      </c>
      <c r="E76" s="30">
        <f t="shared" si="1"/>
        <v>3010</v>
      </c>
    </row>
    <row r="77" spans="1:5" x14ac:dyDescent="0.3">
      <c r="A77" s="28" t="s">
        <v>310</v>
      </c>
      <c r="B77" s="28" t="s">
        <v>311</v>
      </c>
      <c r="C77" s="30">
        <v>76</v>
      </c>
      <c r="D77" s="30" t="s">
        <v>312</v>
      </c>
      <c r="E77" s="30">
        <f t="shared" si="1"/>
        <v>3020</v>
      </c>
    </row>
    <row r="78" spans="1:5" x14ac:dyDescent="0.3">
      <c r="A78" s="28" t="s">
        <v>313</v>
      </c>
      <c r="B78" s="28" t="s">
        <v>314</v>
      </c>
      <c r="C78" s="30">
        <v>77</v>
      </c>
      <c r="D78" s="30" t="s">
        <v>315</v>
      </c>
      <c r="E78" s="30">
        <f t="shared" si="1"/>
        <v>3030</v>
      </c>
    </row>
    <row r="79" spans="1:5" x14ac:dyDescent="0.3">
      <c r="A79" s="28" t="s">
        <v>316</v>
      </c>
      <c r="B79" s="28" t="s">
        <v>317</v>
      </c>
      <c r="C79" s="30">
        <v>78</v>
      </c>
      <c r="D79" s="30" t="s">
        <v>318</v>
      </c>
      <c r="E79" s="30">
        <f t="shared" si="1"/>
        <v>3040</v>
      </c>
    </row>
    <row r="80" spans="1:5" x14ac:dyDescent="0.3">
      <c r="A80" s="28" t="s">
        <v>319</v>
      </c>
      <c r="B80" s="28" t="s">
        <v>320</v>
      </c>
      <c r="C80" s="30">
        <v>79</v>
      </c>
      <c r="D80" s="30" t="s">
        <v>321</v>
      </c>
      <c r="E80" s="30">
        <f t="shared" si="1"/>
        <v>3050</v>
      </c>
    </row>
    <row r="81" spans="1:5" ht="28.8" x14ac:dyDescent="0.3">
      <c r="A81" s="28" t="s">
        <v>322</v>
      </c>
      <c r="B81" s="28" t="s">
        <v>323</v>
      </c>
      <c r="C81" s="30">
        <v>80</v>
      </c>
      <c r="D81" s="30" t="s">
        <v>324</v>
      </c>
      <c r="E81" s="30">
        <f t="shared" si="1"/>
        <v>3060</v>
      </c>
    </row>
    <row r="82" spans="1:5" x14ac:dyDescent="0.3">
      <c r="A82" s="28" t="s">
        <v>325</v>
      </c>
      <c r="B82" s="28" t="s">
        <v>326</v>
      </c>
      <c r="C82" s="30">
        <v>81</v>
      </c>
      <c r="D82" s="30" t="s">
        <v>327</v>
      </c>
      <c r="E82" s="30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dimension ref="A1:C90"/>
  <sheetViews>
    <sheetView workbookViewId="0">
      <selection activeCell="B18" sqref="B18"/>
    </sheetView>
  </sheetViews>
  <sheetFormatPr defaultRowHeight="13.8" x14ac:dyDescent="0.3"/>
  <cols>
    <col min="1" max="1" width="4.33203125" style="310" customWidth="1"/>
    <col min="2" max="2" width="76.44140625" style="302" customWidth="1"/>
    <col min="3" max="3" width="6.6640625" style="307" customWidth="1"/>
    <col min="4" max="16384" width="8.88671875" style="302"/>
  </cols>
  <sheetData>
    <row r="1" spans="1:3" ht="23.4" customHeight="1" x14ac:dyDescent="0.3">
      <c r="A1" s="308" t="s">
        <v>780</v>
      </c>
      <c r="B1" s="304" t="s">
        <v>691</v>
      </c>
      <c r="C1" s="304" t="s">
        <v>690</v>
      </c>
    </row>
    <row r="2" spans="1:3" x14ac:dyDescent="0.3">
      <c r="A2" s="311">
        <v>1</v>
      </c>
      <c r="B2" s="305" t="s">
        <v>781</v>
      </c>
      <c r="C2" s="306">
        <v>0</v>
      </c>
    </row>
    <row r="3" spans="1:3" x14ac:dyDescent="0.3">
      <c r="A3" s="309">
        <v>2</v>
      </c>
      <c r="B3" s="303" t="s">
        <v>692</v>
      </c>
      <c r="C3" s="306">
        <v>1</v>
      </c>
    </row>
    <row r="4" spans="1:3" x14ac:dyDescent="0.3">
      <c r="A4" s="311">
        <v>3</v>
      </c>
      <c r="B4" s="303" t="s">
        <v>693</v>
      </c>
      <c r="C4" s="306">
        <v>2</v>
      </c>
    </row>
    <row r="5" spans="1:3" x14ac:dyDescent="0.3">
      <c r="A5" s="311">
        <v>4</v>
      </c>
      <c r="B5" s="303" t="s">
        <v>694</v>
      </c>
      <c r="C5" s="306">
        <v>3</v>
      </c>
    </row>
    <row r="6" spans="1:3" x14ac:dyDescent="0.3">
      <c r="A6" s="309">
        <v>5</v>
      </c>
      <c r="B6" s="303" t="s">
        <v>695</v>
      </c>
      <c r="C6" s="306">
        <v>5</v>
      </c>
    </row>
    <row r="7" spans="1:3" x14ac:dyDescent="0.3">
      <c r="A7" s="311">
        <v>6</v>
      </c>
      <c r="B7" s="303" t="s">
        <v>696</v>
      </c>
      <c r="C7" s="306">
        <v>6</v>
      </c>
    </row>
    <row r="8" spans="1:3" x14ac:dyDescent="0.3">
      <c r="A8" s="311">
        <v>7</v>
      </c>
      <c r="B8" s="303" t="s">
        <v>697</v>
      </c>
      <c r="C8" s="306">
        <v>7</v>
      </c>
    </row>
    <row r="9" spans="1:3" x14ac:dyDescent="0.3">
      <c r="A9" s="309">
        <v>8</v>
      </c>
      <c r="B9" s="303" t="s">
        <v>698</v>
      </c>
      <c r="C9" s="306">
        <v>8</v>
      </c>
    </row>
    <row r="10" spans="1:3" x14ac:dyDescent="0.3">
      <c r="A10" s="311">
        <v>9</v>
      </c>
      <c r="B10" s="303" t="s">
        <v>699</v>
      </c>
      <c r="C10" s="306">
        <v>9</v>
      </c>
    </row>
    <row r="11" spans="1:3" x14ac:dyDescent="0.3">
      <c r="A11" s="311">
        <v>10</v>
      </c>
      <c r="B11" s="303" t="s">
        <v>700</v>
      </c>
      <c r="C11" s="306">
        <v>10</v>
      </c>
    </row>
    <row r="12" spans="1:3" x14ac:dyDescent="0.3">
      <c r="A12" s="309">
        <v>11</v>
      </c>
      <c r="B12" s="303" t="s">
        <v>701</v>
      </c>
      <c r="C12" s="306">
        <v>11</v>
      </c>
    </row>
    <row r="13" spans="1:3" x14ac:dyDescent="0.3">
      <c r="A13" s="311">
        <v>12</v>
      </c>
      <c r="B13" s="303" t="s">
        <v>702</v>
      </c>
      <c r="C13" s="306">
        <v>12</v>
      </c>
    </row>
    <row r="14" spans="1:3" x14ac:dyDescent="0.3">
      <c r="A14" s="311">
        <v>13</v>
      </c>
      <c r="B14" s="303" t="s">
        <v>703</v>
      </c>
      <c r="C14" s="306">
        <v>13</v>
      </c>
    </row>
    <row r="15" spans="1:3" x14ac:dyDescent="0.3">
      <c r="A15" s="309">
        <v>14</v>
      </c>
      <c r="B15" s="303" t="s">
        <v>704</v>
      </c>
      <c r="C15" s="306">
        <v>14</v>
      </c>
    </row>
    <row r="16" spans="1:3" x14ac:dyDescent="0.3">
      <c r="A16" s="311">
        <v>15</v>
      </c>
      <c r="B16" s="303" t="s">
        <v>705</v>
      </c>
      <c r="C16" s="306">
        <v>15</v>
      </c>
    </row>
    <row r="17" spans="1:3" ht="27.6" x14ac:dyDescent="0.3">
      <c r="A17" s="311">
        <v>16</v>
      </c>
      <c r="B17" s="303" t="s">
        <v>706</v>
      </c>
      <c r="C17" s="306">
        <v>16</v>
      </c>
    </row>
    <row r="18" spans="1:3" x14ac:dyDescent="0.3">
      <c r="A18" s="309">
        <v>17</v>
      </c>
      <c r="B18" s="303" t="s">
        <v>707</v>
      </c>
      <c r="C18" s="306">
        <v>17</v>
      </c>
    </row>
    <row r="19" spans="1:3" x14ac:dyDescent="0.3">
      <c r="A19" s="311">
        <v>18</v>
      </c>
      <c r="B19" s="303" t="s">
        <v>708</v>
      </c>
      <c r="C19" s="306">
        <v>18</v>
      </c>
    </row>
    <row r="20" spans="1:3" x14ac:dyDescent="0.3">
      <c r="A20" s="311">
        <v>19</v>
      </c>
      <c r="B20" s="303" t="s">
        <v>709</v>
      </c>
      <c r="C20" s="306">
        <v>19</v>
      </c>
    </row>
    <row r="21" spans="1:3" x14ac:dyDescent="0.3">
      <c r="A21" s="309">
        <v>20</v>
      </c>
      <c r="B21" s="303" t="s">
        <v>710</v>
      </c>
      <c r="C21" s="306">
        <v>20</v>
      </c>
    </row>
    <row r="22" spans="1:3" x14ac:dyDescent="0.3">
      <c r="A22" s="311">
        <v>21</v>
      </c>
      <c r="B22" s="303" t="s">
        <v>711</v>
      </c>
      <c r="C22" s="306">
        <v>21</v>
      </c>
    </row>
    <row r="23" spans="1:3" x14ac:dyDescent="0.3">
      <c r="A23" s="311">
        <v>22</v>
      </c>
      <c r="B23" s="303" t="s">
        <v>712</v>
      </c>
      <c r="C23" s="306">
        <v>22</v>
      </c>
    </row>
    <row r="24" spans="1:3" x14ac:dyDescent="0.3">
      <c r="A24" s="309">
        <v>23</v>
      </c>
      <c r="B24" s="303" t="s">
        <v>713</v>
      </c>
      <c r="C24" s="306">
        <v>23</v>
      </c>
    </row>
    <row r="25" spans="1:3" x14ac:dyDescent="0.3">
      <c r="A25" s="311">
        <v>24</v>
      </c>
      <c r="B25" s="303" t="s">
        <v>714</v>
      </c>
      <c r="C25" s="306">
        <v>24</v>
      </c>
    </row>
    <row r="26" spans="1:3" x14ac:dyDescent="0.3">
      <c r="A26" s="311">
        <v>25</v>
      </c>
      <c r="B26" s="303" t="s">
        <v>715</v>
      </c>
      <c r="C26" s="306">
        <v>25</v>
      </c>
    </row>
    <row r="27" spans="1:3" ht="27.6" x14ac:dyDescent="0.3">
      <c r="A27" s="309">
        <v>26</v>
      </c>
      <c r="B27" s="303" t="s">
        <v>716</v>
      </c>
      <c r="C27" s="306">
        <v>26</v>
      </c>
    </row>
    <row r="28" spans="1:3" ht="27.6" x14ac:dyDescent="0.3">
      <c r="A28" s="311">
        <v>27</v>
      </c>
      <c r="B28" s="303" t="s">
        <v>717</v>
      </c>
      <c r="C28" s="306">
        <v>27</v>
      </c>
    </row>
    <row r="29" spans="1:3" x14ac:dyDescent="0.3">
      <c r="A29" s="311">
        <v>28</v>
      </c>
      <c r="B29" s="303" t="s">
        <v>718</v>
      </c>
      <c r="C29" s="306">
        <v>28</v>
      </c>
    </row>
    <row r="30" spans="1:3" x14ac:dyDescent="0.3">
      <c r="A30" s="309">
        <v>29</v>
      </c>
      <c r="B30" s="303" t="s">
        <v>719</v>
      </c>
      <c r="C30" s="306">
        <v>29</v>
      </c>
    </row>
    <row r="31" spans="1:3" x14ac:dyDescent="0.3">
      <c r="A31" s="311">
        <v>30</v>
      </c>
      <c r="B31" s="303" t="s">
        <v>720</v>
      </c>
      <c r="C31" s="306">
        <v>30</v>
      </c>
    </row>
    <row r="32" spans="1:3" x14ac:dyDescent="0.3">
      <c r="A32" s="311">
        <v>31</v>
      </c>
      <c r="B32" s="303" t="s">
        <v>721</v>
      </c>
      <c r="C32" s="306">
        <v>31</v>
      </c>
    </row>
    <row r="33" spans="1:3" x14ac:dyDescent="0.3">
      <c r="A33" s="309">
        <v>32</v>
      </c>
      <c r="B33" s="303" t="s">
        <v>722</v>
      </c>
      <c r="C33" s="306">
        <v>32</v>
      </c>
    </row>
    <row r="34" spans="1:3" x14ac:dyDescent="0.3">
      <c r="A34" s="311">
        <v>33</v>
      </c>
      <c r="B34" s="303" t="s">
        <v>723</v>
      </c>
      <c r="C34" s="306">
        <v>33</v>
      </c>
    </row>
    <row r="35" spans="1:3" x14ac:dyDescent="0.3">
      <c r="A35" s="311">
        <v>34</v>
      </c>
      <c r="B35" s="303" t="s">
        <v>724</v>
      </c>
      <c r="C35" s="306">
        <v>35</v>
      </c>
    </row>
    <row r="36" spans="1:3" x14ac:dyDescent="0.3">
      <c r="A36" s="309">
        <v>35</v>
      </c>
      <c r="B36" s="303" t="s">
        <v>725</v>
      </c>
      <c r="C36" s="306">
        <v>36</v>
      </c>
    </row>
    <row r="37" spans="1:3" x14ac:dyDescent="0.3">
      <c r="A37" s="311">
        <v>36</v>
      </c>
      <c r="B37" s="303" t="s">
        <v>726</v>
      </c>
      <c r="C37" s="306">
        <v>37</v>
      </c>
    </row>
    <row r="38" spans="1:3" x14ac:dyDescent="0.3">
      <c r="A38" s="311">
        <v>37</v>
      </c>
      <c r="B38" s="303" t="s">
        <v>727</v>
      </c>
      <c r="C38" s="306">
        <v>38</v>
      </c>
    </row>
    <row r="39" spans="1:3" x14ac:dyDescent="0.3">
      <c r="A39" s="309">
        <v>38</v>
      </c>
      <c r="B39" s="303" t="s">
        <v>728</v>
      </c>
      <c r="C39" s="306">
        <v>39</v>
      </c>
    </row>
    <row r="40" spans="1:3" x14ac:dyDescent="0.3">
      <c r="A40" s="311">
        <v>39</v>
      </c>
      <c r="B40" s="303" t="s">
        <v>729</v>
      </c>
      <c r="C40" s="306">
        <v>41</v>
      </c>
    </row>
    <row r="41" spans="1:3" x14ac:dyDescent="0.3">
      <c r="A41" s="311">
        <v>40</v>
      </c>
      <c r="B41" s="303" t="s">
        <v>730</v>
      </c>
      <c r="C41" s="306">
        <v>42</v>
      </c>
    </row>
    <row r="42" spans="1:3" x14ac:dyDescent="0.3">
      <c r="A42" s="309">
        <v>41</v>
      </c>
      <c r="B42" s="303" t="s">
        <v>731</v>
      </c>
      <c r="C42" s="306">
        <v>43</v>
      </c>
    </row>
    <row r="43" spans="1:3" x14ac:dyDescent="0.3">
      <c r="A43" s="311">
        <v>42</v>
      </c>
      <c r="B43" s="303" t="s">
        <v>732</v>
      </c>
      <c r="C43" s="306">
        <v>45</v>
      </c>
    </row>
    <row r="44" spans="1:3" x14ac:dyDescent="0.3">
      <c r="A44" s="311">
        <v>43</v>
      </c>
      <c r="B44" s="303" t="s">
        <v>733</v>
      </c>
      <c r="C44" s="306">
        <v>46</v>
      </c>
    </row>
    <row r="45" spans="1:3" x14ac:dyDescent="0.3">
      <c r="A45" s="309">
        <v>44</v>
      </c>
      <c r="B45" s="303" t="s">
        <v>734</v>
      </c>
      <c r="C45" s="306">
        <v>47</v>
      </c>
    </row>
    <row r="46" spans="1:3" x14ac:dyDescent="0.3">
      <c r="A46" s="311">
        <v>45</v>
      </c>
      <c r="B46" s="303" t="s">
        <v>735</v>
      </c>
      <c r="C46" s="306">
        <v>49</v>
      </c>
    </row>
    <row r="47" spans="1:3" x14ac:dyDescent="0.3">
      <c r="A47" s="311">
        <v>46</v>
      </c>
      <c r="B47" s="303" t="s">
        <v>736</v>
      </c>
      <c r="C47" s="306">
        <v>50</v>
      </c>
    </row>
    <row r="48" spans="1:3" x14ac:dyDescent="0.3">
      <c r="A48" s="309">
        <v>47</v>
      </c>
      <c r="B48" s="303" t="s">
        <v>737</v>
      </c>
      <c r="C48" s="306">
        <v>51</v>
      </c>
    </row>
    <row r="49" spans="1:3" x14ac:dyDescent="0.3">
      <c r="A49" s="311">
        <v>48</v>
      </c>
      <c r="B49" s="303" t="s">
        <v>738</v>
      </c>
      <c r="C49" s="306">
        <v>52</v>
      </c>
    </row>
    <row r="50" spans="1:3" x14ac:dyDescent="0.3">
      <c r="A50" s="311">
        <v>49</v>
      </c>
      <c r="B50" s="303" t="s">
        <v>739</v>
      </c>
      <c r="C50" s="306">
        <v>53</v>
      </c>
    </row>
    <row r="51" spans="1:3" x14ac:dyDescent="0.3">
      <c r="A51" s="309">
        <v>50</v>
      </c>
      <c r="B51" s="303" t="s">
        <v>740</v>
      </c>
      <c r="C51" s="306">
        <v>55</v>
      </c>
    </row>
    <row r="52" spans="1:3" x14ac:dyDescent="0.3">
      <c r="A52" s="311">
        <v>51</v>
      </c>
      <c r="B52" s="303" t="s">
        <v>741</v>
      </c>
      <c r="C52" s="306">
        <v>56</v>
      </c>
    </row>
    <row r="53" spans="1:3" x14ac:dyDescent="0.3">
      <c r="A53" s="311">
        <v>52</v>
      </c>
      <c r="B53" s="303" t="s">
        <v>742</v>
      </c>
      <c r="C53" s="306">
        <v>58</v>
      </c>
    </row>
    <row r="54" spans="1:3" ht="27.6" x14ac:dyDescent="0.3">
      <c r="A54" s="309">
        <v>53</v>
      </c>
      <c r="B54" s="303" t="s">
        <v>743</v>
      </c>
      <c r="C54" s="306">
        <v>59</v>
      </c>
    </row>
    <row r="55" spans="1:3" x14ac:dyDescent="0.3">
      <c r="A55" s="311">
        <v>54</v>
      </c>
      <c r="B55" s="303" t="s">
        <v>744</v>
      </c>
      <c r="C55" s="306">
        <v>60</v>
      </c>
    </row>
    <row r="56" spans="1:3" x14ac:dyDescent="0.3">
      <c r="A56" s="311">
        <v>55</v>
      </c>
      <c r="B56" s="303" t="s">
        <v>745</v>
      </c>
      <c r="C56" s="306">
        <v>61</v>
      </c>
    </row>
    <row r="57" spans="1:3" x14ac:dyDescent="0.3">
      <c r="A57" s="309">
        <v>56</v>
      </c>
      <c r="B57" s="303" t="s">
        <v>746</v>
      </c>
      <c r="C57" s="306">
        <v>62</v>
      </c>
    </row>
    <row r="58" spans="1:3" x14ac:dyDescent="0.3">
      <c r="A58" s="311">
        <v>57</v>
      </c>
      <c r="B58" s="303" t="s">
        <v>747</v>
      </c>
      <c r="C58" s="306">
        <v>63</v>
      </c>
    </row>
    <row r="59" spans="1:3" x14ac:dyDescent="0.3">
      <c r="A59" s="311">
        <v>58</v>
      </c>
      <c r="B59" s="303" t="s">
        <v>748</v>
      </c>
      <c r="C59" s="306">
        <v>64</v>
      </c>
    </row>
    <row r="60" spans="1:3" x14ac:dyDescent="0.3">
      <c r="A60" s="309">
        <v>59</v>
      </c>
      <c r="B60" s="303" t="s">
        <v>749</v>
      </c>
      <c r="C60" s="306">
        <v>65</v>
      </c>
    </row>
    <row r="61" spans="1:3" x14ac:dyDescent="0.3">
      <c r="A61" s="311">
        <v>60</v>
      </c>
      <c r="B61" s="303" t="s">
        <v>750</v>
      </c>
      <c r="C61" s="306">
        <v>66</v>
      </c>
    </row>
    <row r="62" spans="1:3" x14ac:dyDescent="0.3">
      <c r="A62" s="311">
        <v>61</v>
      </c>
      <c r="B62" s="303" t="s">
        <v>751</v>
      </c>
      <c r="C62" s="306">
        <v>68</v>
      </c>
    </row>
    <row r="63" spans="1:3" x14ac:dyDescent="0.3">
      <c r="A63" s="309">
        <v>62</v>
      </c>
      <c r="B63" s="303" t="s">
        <v>752</v>
      </c>
      <c r="C63" s="306">
        <v>69</v>
      </c>
    </row>
    <row r="64" spans="1:3" x14ac:dyDescent="0.3">
      <c r="A64" s="311">
        <v>63</v>
      </c>
      <c r="B64" s="303" t="s">
        <v>753</v>
      </c>
      <c r="C64" s="306">
        <v>70</v>
      </c>
    </row>
    <row r="65" spans="1:3" x14ac:dyDescent="0.3">
      <c r="A65" s="311">
        <v>64</v>
      </c>
      <c r="B65" s="303" t="s">
        <v>754</v>
      </c>
      <c r="C65" s="306">
        <v>71</v>
      </c>
    </row>
    <row r="66" spans="1:3" x14ac:dyDescent="0.3">
      <c r="A66" s="309">
        <v>65</v>
      </c>
      <c r="B66" s="303" t="s">
        <v>755</v>
      </c>
      <c r="C66" s="306">
        <v>72</v>
      </c>
    </row>
    <row r="67" spans="1:3" x14ac:dyDescent="0.3">
      <c r="A67" s="311">
        <v>66</v>
      </c>
      <c r="B67" s="303" t="s">
        <v>756</v>
      </c>
      <c r="C67" s="306">
        <v>73</v>
      </c>
    </row>
    <row r="68" spans="1:3" x14ac:dyDescent="0.3">
      <c r="A68" s="311">
        <v>67</v>
      </c>
      <c r="B68" s="303" t="s">
        <v>757</v>
      </c>
      <c r="C68" s="306">
        <v>74</v>
      </c>
    </row>
    <row r="69" spans="1:3" x14ac:dyDescent="0.3">
      <c r="A69" s="309">
        <v>68</v>
      </c>
      <c r="B69" s="303" t="s">
        <v>758</v>
      </c>
      <c r="C69" s="306">
        <v>75</v>
      </c>
    </row>
    <row r="70" spans="1:3" x14ac:dyDescent="0.3">
      <c r="A70" s="311">
        <v>69</v>
      </c>
      <c r="B70" s="303" t="s">
        <v>759</v>
      </c>
      <c r="C70" s="306">
        <v>77</v>
      </c>
    </row>
    <row r="71" spans="1:3" x14ac:dyDescent="0.3">
      <c r="A71" s="311">
        <v>70</v>
      </c>
      <c r="B71" s="303" t="s">
        <v>760</v>
      </c>
      <c r="C71" s="306">
        <v>78</v>
      </c>
    </row>
    <row r="72" spans="1:3" ht="27.6" x14ac:dyDescent="0.3">
      <c r="A72" s="309">
        <v>71</v>
      </c>
      <c r="B72" s="303" t="s">
        <v>761</v>
      </c>
      <c r="C72" s="306">
        <v>79</v>
      </c>
    </row>
    <row r="73" spans="1:3" x14ac:dyDescent="0.3">
      <c r="A73" s="311">
        <v>72</v>
      </c>
      <c r="B73" s="303" t="s">
        <v>762</v>
      </c>
      <c r="C73" s="306">
        <v>80</v>
      </c>
    </row>
    <row r="74" spans="1:3" x14ac:dyDescent="0.3">
      <c r="A74" s="311">
        <v>73</v>
      </c>
      <c r="B74" s="303" t="s">
        <v>763</v>
      </c>
      <c r="C74" s="306">
        <v>81</v>
      </c>
    </row>
    <row r="75" spans="1:3" x14ac:dyDescent="0.3">
      <c r="A75" s="309">
        <v>74</v>
      </c>
      <c r="B75" s="303" t="s">
        <v>764</v>
      </c>
      <c r="C75" s="306">
        <v>82</v>
      </c>
    </row>
    <row r="76" spans="1:3" x14ac:dyDescent="0.3">
      <c r="A76" s="311">
        <v>75</v>
      </c>
      <c r="B76" s="303" t="s">
        <v>765</v>
      </c>
      <c r="C76" s="306">
        <v>84</v>
      </c>
    </row>
    <row r="77" spans="1:3" x14ac:dyDescent="0.3">
      <c r="A77" s="311">
        <v>76</v>
      </c>
      <c r="B77" s="303" t="s">
        <v>766</v>
      </c>
      <c r="C77" s="306">
        <v>85</v>
      </c>
    </row>
    <row r="78" spans="1:3" x14ac:dyDescent="0.3">
      <c r="A78" s="309">
        <v>77</v>
      </c>
      <c r="B78" s="303" t="s">
        <v>767</v>
      </c>
      <c r="C78" s="306">
        <v>86</v>
      </c>
    </row>
    <row r="79" spans="1:3" x14ac:dyDescent="0.3">
      <c r="A79" s="311">
        <v>78</v>
      </c>
      <c r="B79" s="303" t="s">
        <v>768</v>
      </c>
      <c r="C79" s="306">
        <v>87</v>
      </c>
    </row>
    <row r="80" spans="1:3" x14ac:dyDescent="0.3">
      <c r="A80" s="311">
        <v>79</v>
      </c>
      <c r="B80" s="303" t="s">
        <v>769</v>
      </c>
      <c r="C80" s="306">
        <v>88</v>
      </c>
    </row>
    <row r="81" spans="1:3" x14ac:dyDescent="0.3">
      <c r="A81" s="309">
        <v>80</v>
      </c>
      <c r="B81" s="303" t="s">
        <v>770</v>
      </c>
      <c r="C81" s="306">
        <v>90</v>
      </c>
    </row>
    <row r="82" spans="1:3" x14ac:dyDescent="0.3">
      <c r="A82" s="311">
        <v>81</v>
      </c>
      <c r="B82" s="303" t="s">
        <v>771</v>
      </c>
      <c r="C82" s="306">
        <v>91</v>
      </c>
    </row>
    <row r="83" spans="1:3" x14ac:dyDescent="0.3">
      <c r="A83" s="311">
        <v>82</v>
      </c>
      <c r="B83" s="303" t="s">
        <v>772</v>
      </c>
      <c r="C83" s="306">
        <v>92</v>
      </c>
    </row>
    <row r="84" spans="1:3" x14ac:dyDescent="0.3">
      <c r="A84" s="309">
        <v>83</v>
      </c>
      <c r="B84" s="303" t="s">
        <v>773</v>
      </c>
      <c r="C84" s="306">
        <v>93</v>
      </c>
    </row>
    <row r="85" spans="1:3" x14ac:dyDescent="0.3">
      <c r="A85" s="311">
        <v>84</v>
      </c>
      <c r="B85" s="303" t="s">
        <v>774</v>
      </c>
      <c r="C85" s="306">
        <v>94</v>
      </c>
    </row>
    <row r="86" spans="1:3" x14ac:dyDescent="0.3">
      <c r="A86" s="311">
        <v>85</v>
      </c>
      <c r="B86" s="303" t="s">
        <v>775</v>
      </c>
      <c r="C86" s="306">
        <v>95</v>
      </c>
    </row>
    <row r="87" spans="1:3" x14ac:dyDescent="0.3">
      <c r="A87" s="309">
        <v>86</v>
      </c>
      <c r="B87" s="303" t="s">
        <v>776</v>
      </c>
      <c r="C87" s="306">
        <v>96</v>
      </c>
    </row>
    <row r="88" spans="1:3" x14ac:dyDescent="0.3">
      <c r="A88" s="311">
        <v>87</v>
      </c>
      <c r="B88" s="303" t="s">
        <v>777</v>
      </c>
      <c r="C88" s="306">
        <v>97</v>
      </c>
    </row>
    <row r="89" spans="1:3" ht="27.6" x14ac:dyDescent="0.3">
      <c r="A89" s="311">
        <v>88</v>
      </c>
      <c r="B89" s="303" t="s">
        <v>778</v>
      </c>
      <c r="C89" s="306">
        <v>98</v>
      </c>
    </row>
    <row r="90" spans="1:3" x14ac:dyDescent="0.3">
      <c r="A90" s="309">
        <v>89</v>
      </c>
      <c r="B90" s="303" t="s">
        <v>779</v>
      </c>
      <c r="C90" s="306">
        <v>99</v>
      </c>
    </row>
  </sheetData>
  <phoneticPr fontId="9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12"/>
  <sheetViews>
    <sheetView topLeftCell="A76" workbookViewId="0">
      <selection activeCell="A4" sqref="A4:N4"/>
    </sheetView>
  </sheetViews>
  <sheetFormatPr defaultColWidth="9.109375" defaultRowHeight="13.8" x14ac:dyDescent="0.25"/>
  <cols>
    <col min="1" max="1" width="5.33203125" style="40" customWidth="1"/>
    <col min="2" max="2" width="23.88671875" style="40" bestFit="1" customWidth="1"/>
    <col min="3" max="3" width="6.33203125" style="40" customWidth="1"/>
    <col min="4" max="4" width="25.6640625" style="40" customWidth="1"/>
    <col min="5" max="5" width="23" style="40" customWidth="1"/>
    <col min="6" max="6" width="19.33203125" style="40" bestFit="1" customWidth="1"/>
    <col min="7" max="16384" width="9.109375" style="40"/>
  </cols>
  <sheetData>
    <row r="1" spans="1:6" s="37" customFormat="1" ht="26.4" customHeight="1" x14ac:dyDescent="0.25">
      <c r="A1" s="33">
        <v>1</v>
      </c>
      <c r="B1" s="34" t="s">
        <v>328</v>
      </c>
      <c r="C1" s="34"/>
      <c r="D1" s="35" t="s">
        <v>329</v>
      </c>
      <c r="E1" s="35" t="s">
        <v>330</v>
      </c>
      <c r="F1" s="36"/>
    </row>
    <row r="2" spans="1:6" s="37" customFormat="1" ht="13.2" x14ac:dyDescent="0.25">
      <c r="A2" s="38">
        <v>2</v>
      </c>
      <c r="B2" s="37" t="s">
        <v>331</v>
      </c>
      <c r="C2" s="37" t="s">
        <v>332</v>
      </c>
      <c r="D2" s="37" t="s">
        <v>333</v>
      </c>
      <c r="E2" s="39" t="s">
        <v>334</v>
      </c>
      <c r="F2" s="37" t="s">
        <v>335</v>
      </c>
    </row>
    <row r="3" spans="1:6" s="37" customFormat="1" ht="13.2" x14ac:dyDescent="0.25">
      <c r="A3" s="38">
        <v>3</v>
      </c>
      <c r="B3" s="37" t="s">
        <v>336</v>
      </c>
      <c r="C3" s="37" t="s">
        <v>337</v>
      </c>
      <c r="D3" s="37" t="s">
        <v>338</v>
      </c>
      <c r="E3" s="39" t="s">
        <v>339</v>
      </c>
      <c r="F3" s="39" t="s">
        <v>339</v>
      </c>
    </row>
    <row r="4" spans="1:6" s="37" customFormat="1" ht="13.2" x14ac:dyDescent="0.25">
      <c r="A4" s="38">
        <v>4</v>
      </c>
      <c r="B4" s="37" t="s">
        <v>340</v>
      </c>
      <c r="C4" s="37" t="s">
        <v>341</v>
      </c>
      <c r="D4" s="37" t="s">
        <v>342</v>
      </c>
      <c r="E4" s="39" t="s">
        <v>343</v>
      </c>
      <c r="F4" s="37" t="s">
        <v>335</v>
      </c>
    </row>
    <row r="5" spans="1:6" s="37" customFormat="1" ht="13.2" x14ac:dyDescent="0.25">
      <c r="A5" s="38">
        <v>5</v>
      </c>
      <c r="B5" s="37" t="s">
        <v>344</v>
      </c>
      <c r="C5" s="37" t="s">
        <v>345</v>
      </c>
      <c r="D5" s="37" t="s">
        <v>346</v>
      </c>
      <c r="E5" s="39" t="s">
        <v>339</v>
      </c>
      <c r="F5" s="39" t="s">
        <v>339</v>
      </c>
    </row>
    <row r="6" spans="1:6" s="37" customFormat="1" ht="13.2" x14ac:dyDescent="0.25">
      <c r="A6" s="38">
        <v>6</v>
      </c>
      <c r="B6" s="37" t="s">
        <v>347</v>
      </c>
      <c r="C6" s="37" t="s">
        <v>348</v>
      </c>
      <c r="D6" s="37" t="s">
        <v>342</v>
      </c>
      <c r="E6" s="39" t="s">
        <v>343</v>
      </c>
      <c r="F6" s="37" t="s">
        <v>335</v>
      </c>
    </row>
    <row r="7" spans="1:6" s="37" customFormat="1" ht="13.2" x14ac:dyDescent="0.25">
      <c r="A7" s="38">
        <v>7</v>
      </c>
      <c r="B7" s="37" t="s">
        <v>349</v>
      </c>
      <c r="C7" s="37" t="s">
        <v>350</v>
      </c>
      <c r="D7" s="37" t="s">
        <v>351</v>
      </c>
      <c r="E7" s="39" t="s">
        <v>352</v>
      </c>
      <c r="F7" s="37" t="s">
        <v>335</v>
      </c>
    </row>
    <row r="8" spans="1:6" s="37" customFormat="1" ht="13.2" x14ac:dyDescent="0.25">
      <c r="A8" s="38">
        <v>8</v>
      </c>
      <c r="B8" s="37" t="s">
        <v>353</v>
      </c>
      <c r="C8" s="37" t="s">
        <v>354</v>
      </c>
      <c r="D8" s="37" t="s">
        <v>355</v>
      </c>
      <c r="E8" s="39" t="s">
        <v>343</v>
      </c>
      <c r="F8" s="37" t="s">
        <v>335</v>
      </c>
    </row>
    <row r="9" spans="1:6" s="37" customFormat="1" ht="13.2" x14ac:dyDescent="0.25">
      <c r="A9" s="38">
        <v>9</v>
      </c>
      <c r="B9" s="37" t="s">
        <v>356</v>
      </c>
      <c r="C9" s="37" t="s">
        <v>357</v>
      </c>
      <c r="D9" s="37" t="s">
        <v>338</v>
      </c>
      <c r="E9" s="39" t="s">
        <v>339</v>
      </c>
      <c r="F9" s="39" t="s">
        <v>339</v>
      </c>
    </row>
    <row r="10" spans="1:6" s="37" customFormat="1" ht="13.2" x14ac:dyDescent="0.25">
      <c r="A10" s="38">
        <v>10</v>
      </c>
      <c r="B10" s="37" t="s">
        <v>358</v>
      </c>
      <c r="C10" s="37" t="s">
        <v>359</v>
      </c>
      <c r="D10" s="37" t="s">
        <v>360</v>
      </c>
      <c r="E10" s="39" t="s">
        <v>352</v>
      </c>
      <c r="F10" s="37" t="s">
        <v>335</v>
      </c>
    </row>
    <row r="11" spans="1:6" s="37" customFormat="1" ht="13.2" x14ac:dyDescent="0.25">
      <c r="A11" s="38">
        <v>11</v>
      </c>
      <c r="B11" s="37" t="s">
        <v>361</v>
      </c>
      <c r="C11" s="37" t="s">
        <v>362</v>
      </c>
      <c r="D11" s="37" t="s">
        <v>363</v>
      </c>
      <c r="E11" s="39" t="s">
        <v>352</v>
      </c>
      <c r="F11" s="37" t="s">
        <v>335</v>
      </c>
    </row>
    <row r="12" spans="1:6" s="37" customFormat="1" ht="13.2" x14ac:dyDescent="0.25">
      <c r="A12" s="38">
        <v>12</v>
      </c>
      <c r="B12" s="37" t="s">
        <v>364</v>
      </c>
      <c r="C12" s="37" t="s">
        <v>365</v>
      </c>
      <c r="D12" s="37" t="s">
        <v>366</v>
      </c>
      <c r="E12" s="39" t="s">
        <v>339</v>
      </c>
      <c r="F12" s="39" t="s">
        <v>339</v>
      </c>
    </row>
    <row r="13" spans="1:6" s="37" customFormat="1" ht="13.2" x14ac:dyDescent="0.25">
      <c r="A13" s="38">
        <v>13</v>
      </c>
      <c r="B13" s="37" t="s">
        <v>367</v>
      </c>
      <c r="C13" s="37" t="s">
        <v>368</v>
      </c>
      <c r="D13" s="37" t="s">
        <v>338</v>
      </c>
      <c r="E13" s="39" t="s">
        <v>339</v>
      </c>
      <c r="F13" s="39" t="s">
        <v>339</v>
      </c>
    </row>
    <row r="14" spans="1:6" s="37" customFormat="1" ht="13.2" x14ac:dyDescent="0.25">
      <c r="A14" s="38">
        <v>14</v>
      </c>
      <c r="B14" s="37" t="s">
        <v>369</v>
      </c>
      <c r="C14" s="37" t="s">
        <v>370</v>
      </c>
      <c r="D14" s="37" t="s">
        <v>371</v>
      </c>
      <c r="E14" s="39" t="s">
        <v>372</v>
      </c>
      <c r="F14" s="39" t="s">
        <v>372</v>
      </c>
    </row>
    <row r="15" spans="1:6" s="37" customFormat="1" ht="13.2" x14ac:dyDescent="0.25">
      <c r="A15" s="38">
        <v>15</v>
      </c>
      <c r="B15" s="37" t="s">
        <v>373</v>
      </c>
      <c r="C15" s="37" t="s">
        <v>374</v>
      </c>
      <c r="D15" s="37" t="s">
        <v>360</v>
      </c>
      <c r="E15" s="39" t="s">
        <v>352</v>
      </c>
      <c r="F15" s="37" t="s">
        <v>335</v>
      </c>
    </row>
    <row r="16" spans="1:6" s="37" customFormat="1" ht="13.2" x14ac:dyDescent="0.25">
      <c r="A16" s="38">
        <v>16</v>
      </c>
      <c r="B16" s="37" t="s">
        <v>375</v>
      </c>
      <c r="C16" s="37" t="s">
        <v>376</v>
      </c>
      <c r="D16" s="37" t="s">
        <v>377</v>
      </c>
      <c r="E16" s="39" t="s">
        <v>372</v>
      </c>
      <c r="F16" s="39" t="s">
        <v>372</v>
      </c>
    </row>
    <row r="17" spans="1:6" s="37" customFormat="1" ht="13.2" x14ac:dyDescent="0.25">
      <c r="A17" s="38">
        <v>17</v>
      </c>
      <c r="B17" s="37" t="s">
        <v>378</v>
      </c>
      <c r="C17" s="37" t="s">
        <v>379</v>
      </c>
      <c r="D17" s="37" t="s">
        <v>363</v>
      </c>
      <c r="E17" s="39" t="s">
        <v>352</v>
      </c>
      <c r="F17" s="37" t="s">
        <v>335</v>
      </c>
    </row>
    <row r="18" spans="1:6" s="37" customFormat="1" ht="13.2" x14ac:dyDescent="0.25">
      <c r="A18" s="38">
        <v>18</v>
      </c>
      <c r="B18" s="37" t="s">
        <v>380</v>
      </c>
      <c r="C18" s="37" t="s">
        <v>381</v>
      </c>
      <c r="D18" s="37" t="s">
        <v>366</v>
      </c>
      <c r="E18" s="39" t="s">
        <v>339</v>
      </c>
      <c r="F18" s="39" t="s">
        <v>339</v>
      </c>
    </row>
    <row r="19" spans="1:6" s="37" customFormat="1" ht="13.2" x14ac:dyDescent="0.25">
      <c r="A19" s="38">
        <v>19</v>
      </c>
      <c r="B19" s="37" t="s">
        <v>382</v>
      </c>
      <c r="C19" s="37" t="s">
        <v>383</v>
      </c>
      <c r="D19" s="37" t="s">
        <v>363</v>
      </c>
      <c r="E19" s="39" t="s">
        <v>352</v>
      </c>
      <c r="F19" s="37" t="s">
        <v>335</v>
      </c>
    </row>
    <row r="20" spans="1:6" s="37" customFormat="1" ht="13.2" x14ac:dyDescent="0.25">
      <c r="A20" s="38">
        <v>20</v>
      </c>
      <c r="B20" s="37" t="s">
        <v>384</v>
      </c>
      <c r="C20" s="37" t="s">
        <v>385</v>
      </c>
      <c r="D20" s="37" t="s">
        <v>386</v>
      </c>
      <c r="E20" s="39" t="s">
        <v>372</v>
      </c>
      <c r="F20" s="39" t="s">
        <v>372</v>
      </c>
    </row>
    <row r="21" spans="1:6" s="37" customFormat="1" ht="13.2" x14ac:dyDescent="0.25">
      <c r="A21" s="38">
        <v>21</v>
      </c>
      <c r="B21" s="37" t="s">
        <v>387</v>
      </c>
      <c r="C21" s="37" t="s">
        <v>388</v>
      </c>
      <c r="D21" s="37" t="s">
        <v>389</v>
      </c>
      <c r="E21" s="39" t="s">
        <v>334</v>
      </c>
      <c r="F21" s="37" t="s">
        <v>335</v>
      </c>
    </row>
    <row r="22" spans="1:6" s="37" customFormat="1" ht="13.2" x14ac:dyDescent="0.25">
      <c r="A22" s="38">
        <v>22</v>
      </c>
      <c r="B22" s="37" t="s">
        <v>390</v>
      </c>
      <c r="C22" s="37" t="s">
        <v>391</v>
      </c>
      <c r="D22" s="37" t="s">
        <v>392</v>
      </c>
      <c r="E22" s="39" t="s">
        <v>352</v>
      </c>
      <c r="F22" s="37" t="s">
        <v>335</v>
      </c>
    </row>
    <row r="23" spans="1:6" s="37" customFormat="1" ht="13.2" x14ac:dyDescent="0.25">
      <c r="A23" s="38">
        <v>23</v>
      </c>
      <c r="B23" s="37" t="s">
        <v>393</v>
      </c>
      <c r="C23" s="37" t="s">
        <v>394</v>
      </c>
      <c r="D23" s="37" t="s">
        <v>360</v>
      </c>
      <c r="E23" s="39" t="s">
        <v>352</v>
      </c>
      <c r="F23" s="37" t="s">
        <v>335</v>
      </c>
    </row>
    <row r="24" spans="1:6" s="37" customFormat="1" ht="13.2" x14ac:dyDescent="0.25">
      <c r="A24" s="38">
        <v>24</v>
      </c>
      <c r="B24" s="37" t="s">
        <v>395</v>
      </c>
      <c r="C24" s="37" t="s">
        <v>396</v>
      </c>
      <c r="D24" s="37" t="s">
        <v>351</v>
      </c>
      <c r="E24" s="39" t="s">
        <v>352</v>
      </c>
      <c r="F24" s="37" t="s">
        <v>335</v>
      </c>
    </row>
    <row r="25" spans="1:6" s="37" customFormat="1" ht="13.2" x14ac:dyDescent="0.25">
      <c r="A25" s="38">
        <v>25</v>
      </c>
      <c r="B25" s="37" t="s">
        <v>397</v>
      </c>
      <c r="C25" s="37" t="s">
        <v>398</v>
      </c>
      <c r="D25" s="37" t="s">
        <v>389</v>
      </c>
      <c r="E25" s="39" t="s">
        <v>334</v>
      </c>
      <c r="F25" s="37" t="s">
        <v>335</v>
      </c>
    </row>
    <row r="26" spans="1:6" s="37" customFormat="1" ht="13.2" x14ac:dyDescent="0.25">
      <c r="A26" s="38">
        <v>26</v>
      </c>
      <c r="B26" s="37" t="s">
        <v>399</v>
      </c>
      <c r="C26" s="37" t="s">
        <v>400</v>
      </c>
      <c r="D26" s="37" t="s">
        <v>333</v>
      </c>
      <c r="E26" s="39" t="s">
        <v>334</v>
      </c>
      <c r="F26" s="37" t="s">
        <v>335</v>
      </c>
    </row>
    <row r="27" spans="1:6" s="37" customFormat="1" ht="13.2" x14ac:dyDescent="0.25">
      <c r="A27" s="38">
        <v>27</v>
      </c>
      <c r="B27" s="37" t="s">
        <v>401</v>
      </c>
      <c r="C27" s="37" t="s">
        <v>402</v>
      </c>
      <c r="D27" s="37" t="s">
        <v>338</v>
      </c>
      <c r="E27" s="39" t="s">
        <v>339</v>
      </c>
      <c r="F27" s="39" t="s">
        <v>339</v>
      </c>
    </row>
    <row r="28" spans="1:6" s="37" customFormat="1" ht="13.2" x14ac:dyDescent="0.25">
      <c r="A28" s="38">
        <v>28</v>
      </c>
      <c r="B28" s="37" t="s">
        <v>403</v>
      </c>
      <c r="C28" s="37" t="s">
        <v>404</v>
      </c>
      <c r="D28" s="37" t="s">
        <v>366</v>
      </c>
      <c r="E28" s="39" t="s">
        <v>339</v>
      </c>
      <c r="F28" s="39" t="s">
        <v>339</v>
      </c>
    </row>
    <row r="29" spans="1:6" s="37" customFormat="1" ht="13.2" x14ac:dyDescent="0.25">
      <c r="A29" s="38">
        <v>29</v>
      </c>
      <c r="B29" s="37" t="s">
        <v>405</v>
      </c>
      <c r="C29" s="37" t="s">
        <v>406</v>
      </c>
      <c r="D29" s="37" t="s">
        <v>366</v>
      </c>
      <c r="E29" s="39" t="s">
        <v>339</v>
      </c>
      <c r="F29" s="39" t="s">
        <v>339</v>
      </c>
    </row>
    <row r="30" spans="1:6" s="37" customFormat="1" ht="13.2" x14ac:dyDescent="0.25">
      <c r="A30" s="38">
        <v>30</v>
      </c>
      <c r="B30" s="37" t="s">
        <v>407</v>
      </c>
      <c r="C30" s="37" t="s">
        <v>408</v>
      </c>
      <c r="D30" s="37" t="s">
        <v>409</v>
      </c>
      <c r="E30" s="39" t="s">
        <v>352</v>
      </c>
      <c r="F30" s="37" t="s">
        <v>335</v>
      </c>
    </row>
    <row r="31" spans="1:6" s="37" customFormat="1" ht="13.2" x14ac:dyDescent="0.25">
      <c r="A31" s="38">
        <v>31</v>
      </c>
      <c r="B31" s="37" t="s">
        <v>410</v>
      </c>
      <c r="C31" s="37" t="s">
        <v>411</v>
      </c>
      <c r="D31" s="37" t="s">
        <v>333</v>
      </c>
      <c r="E31" s="39" t="s">
        <v>334</v>
      </c>
      <c r="F31" s="37" t="s">
        <v>335</v>
      </c>
    </row>
    <row r="32" spans="1:6" s="37" customFormat="1" ht="13.2" x14ac:dyDescent="0.25">
      <c r="A32" s="38">
        <v>32</v>
      </c>
      <c r="B32" s="37" t="s">
        <v>412</v>
      </c>
      <c r="C32" s="37" t="s">
        <v>413</v>
      </c>
      <c r="D32" s="37" t="s">
        <v>409</v>
      </c>
      <c r="E32" s="39" t="s">
        <v>352</v>
      </c>
      <c r="F32" s="37" t="s">
        <v>335</v>
      </c>
    </row>
    <row r="33" spans="1:6" s="37" customFormat="1" ht="13.2" x14ac:dyDescent="0.25">
      <c r="A33" s="38">
        <v>33</v>
      </c>
      <c r="B33" s="37" t="s">
        <v>414</v>
      </c>
      <c r="C33" s="37" t="s">
        <v>415</v>
      </c>
      <c r="D33" s="37" t="s">
        <v>333</v>
      </c>
      <c r="E33" s="39" t="s">
        <v>334</v>
      </c>
      <c r="F33" s="37" t="s">
        <v>335</v>
      </c>
    </row>
    <row r="34" spans="1:6" s="37" customFormat="1" ht="13.2" x14ac:dyDescent="0.25">
      <c r="A34" s="38">
        <v>34</v>
      </c>
      <c r="B34" s="37" t="s">
        <v>416</v>
      </c>
      <c r="C34" s="37" t="s">
        <v>417</v>
      </c>
      <c r="D34" s="37" t="s">
        <v>377</v>
      </c>
      <c r="E34" s="39" t="s">
        <v>372</v>
      </c>
      <c r="F34" s="39" t="s">
        <v>372</v>
      </c>
    </row>
    <row r="35" spans="1:6" s="37" customFormat="1" ht="13.2" x14ac:dyDescent="0.25">
      <c r="A35" s="38">
        <v>35</v>
      </c>
      <c r="B35" s="37" t="s">
        <v>418</v>
      </c>
      <c r="C35" s="37" t="s">
        <v>419</v>
      </c>
      <c r="D35" s="37" t="s">
        <v>377</v>
      </c>
      <c r="E35" s="39" t="s">
        <v>372</v>
      </c>
      <c r="F35" s="39" t="s">
        <v>372</v>
      </c>
    </row>
    <row r="36" spans="1:6" s="37" customFormat="1" ht="13.2" x14ac:dyDescent="0.25">
      <c r="A36" s="38">
        <v>36</v>
      </c>
      <c r="B36" s="37" t="s">
        <v>420</v>
      </c>
      <c r="C36" s="37" t="s">
        <v>421</v>
      </c>
      <c r="D36" s="37" t="s">
        <v>363</v>
      </c>
      <c r="E36" s="39" t="s">
        <v>352</v>
      </c>
      <c r="F36" s="37" t="s">
        <v>335</v>
      </c>
    </row>
    <row r="37" spans="1:6" s="37" customFormat="1" ht="13.2" x14ac:dyDescent="0.25">
      <c r="A37" s="38">
        <v>37</v>
      </c>
      <c r="B37" s="37" t="s">
        <v>422</v>
      </c>
      <c r="C37" s="37" t="s">
        <v>423</v>
      </c>
      <c r="D37" s="37" t="s">
        <v>355</v>
      </c>
      <c r="E37" s="39" t="s">
        <v>343</v>
      </c>
      <c r="F37" s="37" t="s">
        <v>335</v>
      </c>
    </row>
    <row r="38" spans="1:6" s="37" customFormat="1" ht="13.2" x14ac:dyDescent="0.25">
      <c r="A38" s="38">
        <v>38</v>
      </c>
      <c r="B38" s="37" t="s">
        <v>424</v>
      </c>
      <c r="C38" s="37" t="s">
        <v>425</v>
      </c>
      <c r="D38" s="37" t="s">
        <v>342</v>
      </c>
      <c r="E38" s="39" t="s">
        <v>343</v>
      </c>
      <c r="F38" s="37" t="s">
        <v>335</v>
      </c>
    </row>
    <row r="39" spans="1:6" s="37" customFormat="1" ht="13.2" x14ac:dyDescent="0.25">
      <c r="A39" s="38">
        <v>39</v>
      </c>
      <c r="B39" s="37" t="s">
        <v>426</v>
      </c>
      <c r="C39" s="37" t="s">
        <v>427</v>
      </c>
      <c r="D39" s="37" t="s">
        <v>428</v>
      </c>
      <c r="E39" s="39" t="s">
        <v>343</v>
      </c>
      <c r="F39" s="37" t="s">
        <v>335</v>
      </c>
    </row>
    <row r="40" spans="1:6" s="37" customFormat="1" ht="13.2" x14ac:dyDescent="0.25">
      <c r="A40" s="38">
        <v>40</v>
      </c>
      <c r="B40" s="37" t="s">
        <v>429</v>
      </c>
      <c r="C40" s="37" t="s">
        <v>430</v>
      </c>
      <c r="D40" s="37" t="s">
        <v>431</v>
      </c>
      <c r="E40" s="39" t="s">
        <v>339</v>
      </c>
      <c r="F40" s="39" t="s">
        <v>339</v>
      </c>
    </row>
    <row r="41" spans="1:6" s="37" customFormat="1" ht="13.2" x14ac:dyDescent="0.25">
      <c r="A41" s="38">
        <v>41</v>
      </c>
      <c r="B41" s="37" t="s">
        <v>432</v>
      </c>
      <c r="C41" s="37" t="s">
        <v>433</v>
      </c>
      <c r="D41" s="37" t="s">
        <v>434</v>
      </c>
      <c r="E41" s="39" t="s">
        <v>372</v>
      </c>
      <c r="F41" s="39" t="s">
        <v>372</v>
      </c>
    </row>
    <row r="42" spans="1:6" s="37" customFormat="1" ht="13.2" x14ac:dyDescent="0.25">
      <c r="A42" s="38">
        <v>42</v>
      </c>
      <c r="B42" s="37" t="s">
        <v>435</v>
      </c>
      <c r="C42" s="37" t="s">
        <v>436</v>
      </c>
      <c r="D42" s="37" t="s">
        <v>355</v>
      </c>
      <c r="E42" s="39" t="s">
        <v>343</v>
      </c>
      <c r="F42" s="37" t="s">
        <v>335</v>
      </c>
    </row>
    <row r="43" spans="1:6" s="37" customFormat="1" ht="13.2" x14ac:dyDescent="0.25">
      <c r="A43" s="38">
        <v>43</v>
      </c>
      <c r="B43" s="37" t="s">
        <v>437</v>
      </c>
      <c r="C43" s="37" t="s">
        <v>438</v>
      </c>
      <c r="D43" s="37" t="s">
        <v>431</v>
      </c>
      <c r="E43" s="39" t="s">
        <v>339</v>
      </c>
      <c r="F43" s="39" t="s">
        <v>339</v>
      </c>
    </row>
    <row r="44" spans="1:6" s="37" customFormat="1" ht="13.2" x14ac:dyDescent="0.25">
      <c r="A44" s="38">
        <v>44</v>
      </c>
      <c r="B44" s="37" t="s">
        <v>439</v>
      </c>
      <c r="C44" s="37" t="s">
        <v>440</v>
      </c>
      <c r="D44" s="37" t="s">
        <v>392</v>
      </c>
      <c r="E44" s="39" t="s">
        <v>352</v>
      </c>
      <c r="F44" s="37" t="s">
        <v>335</v>
      </c>
    </row>
    <row r="45" spans="1:6" s="37" customFormat="1" ht="13.2" x14ac:dyDescent="0.25">
      <c r="A45" s="38">
        <v>45</v>
      </c>
      <c r="B45" s="37" t="s">
        <v>441</v>
      </c>
      <c r="C45" s="37" t="s">
        <v>442</v>
      </c>
      <c r="D45" s="37" t="s">
        <v>409</v>
      </c>
      <c r="E45" s="39" t="s">
        <v>352</v>
      </c>
      <c r="F45" s="37" t="s">
        <v>335</v>
      </c>
    </row>
    <row r="46" spans="1:6" s="37" customFormat="1" ht="13.2" x14ac:dyDescent="0.25">
      <c r="A46" s="38">
        <v>46</v>
      </c>
      <c r="B46" s="37" t="s">
        <v>443</v>
      </c>
      <c r="C46" s="37" t="s">
        <v>444</v>
      </c>
      <c r="D46" s="37" t="s">
        <v>366</v>
      </c>
      <c r="E46" s="39" t="s">
        <v>339</v>
      </c>
      <c r="F46" s="39" t="s">
        <v>339</v>
      </c>
    </row>
    <row r="47" spans="1:6" s="37" customFormat="1" ht="13.2" x14ac:dyDescent="0.25">
      <c r="A47" s="38">
        <v>47</v>
      </c>
      <c r="B47" s="37" t="s">
        <v>445</v>
      </c>
      <c r="C47" s="37" t="s">
        <v>446</v>
      </c>
      <c r="D47" s="37" t="s">
        <v>363</v>
      </c>
      <c r="E47" s="39" t="s">
        <v>352</v>
      </c>
      <c r="F47" s="37" t="s">
        <v>335</v>
      </c>
    </row>
    <row r="48" spans="1:6" s="37" customFormat="1" ht="13.2" x14ac:dyDescent="0.25">
      <c r="A48" s="38">
        <v>48</v>
      </c>
      <c r="B48" s="37" t="s">
        <v>447</v>
      </c>
      <c r="C48" s="37" t="s">
        <v>448</v>
      </c>
      <c r="D48" s="37" t="s">
        <v>355</v>
      </c>
      <c r="E48" s="39" t="s">
        <v>343</v>
      </c>
      <c r="F48" s="37" t="s">
        <v>335</v>
      </c>
    </row>
    <row r="49" spans="1:11" s="37" customFormat="1" ht="13.2" x14ac:dyDescent="0.25">
      <c r="A49" s="38">
        <v>49</v>
      </c>
      <c r="B49" s="37" t="s">
        <v>449</v>
      </c>
      <c r="C49" s="37" t="s">
        <v>450</v>
      </c>
      <c r="D49" s="37" t="s">
        <v>366</v>
      </c>
      <c r="E49" s="39" t="s">
        <v>339</v>
      </c>
      <c r="F49" s="39" t="s">
        <v>339</v>
      </c>
    </row>
    <row r="50" spans="1:11" s="37" customFormat="1" ht="13.2" x14ac:dyDescent="0.25">
      <c r="A50" s="38">
        <v>50</v>
      </c>
      <c r="B50" s="37" t="s">
        <v>451</v>
      </c>
      <c r="C50" s="37" t="s">
        <v>452</v>
      </c>
      <c r="D50" s="37" t="s">
        <v>428</v>
      </c>
      <c r="E50" s="39" t="s">
        <v>343</v>
      </c>
      <c r="F50" s="37" t="s">
        <v>335</v>
      </c>
    </row>
    <row r="51" spans="1:11" s="37" customFormat="1" ht="13.2" x14ac:dyDescent="0.25">
      <c r="A51" s="38">
        <v>51</v>
      </c>
      <c r="B51" s="37" t="s">
        <v>453</v>
      </c>
      <c r="C51" s="37" t="s">
        <v>454</v>
      </c>
      <c r="D51" s="37" t="s">
        <v>355</v>
      </c>
      <c r="E51" s="39" t="s">
        <v>343</v>
      </c>
      <c r="F51" s="37" t="s">
        <v>335</v>
      </c>
    </row>
    <row r="52" spans="1:11" s="37" customFormat="1" ht="13.2" x14ac:dyDescent="0.25">
      <c r="A52" s="38">
        <v>52</v>
      </c>
      <c r="B52" s="37" t="s">
        <v>455</v>
      </c>
      <c r="C52" s="37" t="s">
        <v>456</v>
      </c>
      <c r="D52" s="37" t="s">
        <v>366</v>
      </c>
      <c r="E52" s="39" t="s">
        <v>339</v>
      </c>
      <c r="F52" s="39" t="s">
        <v>339</v>
      </c>
    </row>
    <row r="53" spans="1:11" s="37" customFormat="1" ht="13.2" x14ac:dyDescent="0.25">
      <c r="A53" s="38">
        <v>53</v>
      </c>
      <c r="B53" s="37" t="s">
        <v>457</v>
      </c>
      <c r="C53" s="37" t="s">
        <v>458</v>
      </c>
      <c r="D53" s="37" t="s">
        <v>342</v>
      </c>
      <c r="E53" s="39" t="s">
        <v>343</v>
      </c>
      <c r="F53" s="37" t="s">
        <v>335</v>
      </c>
    </row>
    <row r="54" spans="1:11" s="37" customFormat="1" ht="13.2" x14ac:dyDescent="0.25">
      <c r="A54" s="38">
        <v>54</v>
      </c>
      <c r="B54" s="37" t="s">
        <v>459</v>
      </c>
      <c r="C54" s="37" t="s">
        <v>460</v>
      </c>
      <c r="D54" s="37" t="s">
        <v>333</v>
      </c>
      <c r="E54" s="39" t="s">
        <v>334</v>
      </c>
      <c r="F54" s="37" t="s">
        <v>335</v>
      </c>
    </row>
    <row r="55" spans="1:11" s="37" customFormat="1" ht="13.2" x14ac:dyDescent="0.25">
      <c r="A55" s="38">
        <v>55</v>
      </c>
      <c r="B55" s="37" t="s">
        <v>461</v>
      </c>
      <c r="C55" s="37" t="s">
        <v>462</v>
      </c>
      <c r="D55" s="37" t="s">
        <v>366</v>
      </c>
      <c r="E55" s="39" t="s">
        <v>339</v>
      </c>
      <c r="F55" s="39" t="s">
        <v>339</v>
      </c>
    </row>
    <row r="56" spans="1:11" s="37" customFormat="1" ht="13.2" x14ac:dyDescent="0.25">
      <c r="A56" s="38">
        <v>56</v>
      </c>
      <c r="B56" s="37" t="s">
        <v>463</v>
      </c>
      <c r="C56" s="37" t="s">
        <v>464</v>
      </c>
      <c r="D56" s="37" t="s">
        <v>366</v>
      </c>
      <c r="E56" s="39" t="s">
        <v>339</v>
      </c>
      <c r="F56" s="39" t="s">
        <v>339</v>
      </c>
    </row>
    <row r="57" spans="1:11" s="37" customFormat="1" ht="13.2" x14ac:dyDescent="0.25">
      <c r="A57" s="38">
        <v>57</v>
      </c>
      <c r="B57" s="37" t="s">
        <v>465</v>
      </c>
      <c r="C57" s="37" t="s">
        <v>466</v>
      </c>
      <c r="D57" s="37" t="s">
        <v>377</v>
      </c>
      <c r="E57" s="39" t="s">
        <v>372</v>
      </c>
      <c r="F57" s="39" t="s">
        <v>372</v>
      </c>
    </row>
    <row r="58" spans="1:11" s="37" customFormat="1" ht="13.2" x14ac:dyDescent="0.25">
      <c r="A58" s="38">
        <v>58</v>
      </c>
      <c r="B58" s="37" t="s">
        <v>467</v>
      </c>
      <c r="C58" s="37" t="s">
        <v>468</v>
      </c>
      <c r="D58" s="37" t="s">
        <v>355</v>
      </c>
      <c r="E58" s="39" t="s">
        <v>343</v>
      </c>
      <c r="F58" s="37" t="s">
        <v>335</v>
      </c>
    </row>
    <row r="59" spans="1:11" s="37" customFormat="1" ht="13.2" x14ac:dyDescent="0.25">
      <c r="A59" s="38">
        <v>59</v>
      </c>
      <c r="B59" s="37" t="s">
        <v>469</v>
      </c>
      <c r="C59" s="37" t="s">
        <v>470</v>
      </c>
      <c r="D59" s="37" t="s">
        <v>509</v>
      </c>
      <c r="E59" s="39" t="s">
        <v>352</v>
      </c>
      <c r="F59" s="37" t="s">
        <v>335</v>
      </c>
      <c r="G59" s="39"/>
      <c r="I59" s="39"/>
      <c r="K59" s="39"/>
    </row>
    <row r="60" spans="1:11" s="37" customFormat="1" ht="13.2" x14ac:dyDescent="0.25">
      <c r="A60" s="38">
        <v>60</v>
      </c>
      <c r="B60" s="37" t="s">
        <v>471</v>
      </c>
      <c r="C60" s="37" t="s">
        <v>472</v>
      </c>
      <c r="D60" s="37" t="s">
        <v>360</v>
      </c>
      <c r="E60" s="39" t="s">
        <v>352</v>
      </c>
      <c r="F60" s="37" t="s">
        <v>335</v>
      </c>
    </row>
    <row r="61" spans="1:11" s="37" customFormat="1" ht="13.2" x14ac:dyDescent="0.25">
      <c r="A61" s="38">
        <v>61</v>
      </c>
      <c r="B61" s="37" t="s">
        <v>473</v>
      </c>
      <c r="C61" s="37" t="s">
        <v>84</v>
      </c>
      <c r="D61" s="37" t="s">
        <v>338</v>
      </c>
      <c r="E61" s="39" t="s">
        <v>339</v>
      </c>
      <c r="F61" s="39" t="s">
        <v>339</v>
      </c>
    </row>
    <row r="62" spans="1:11" s="37" customFormat="1" ht="13.2" x14ac:dyDescent="0.25">
      <c r="A62" s="38">
        <v>62</v>
      </c>
      <c r="B62" s="37" t="s">
        <v>474</v>
      </c>
      <c r="C62" s="37" t="s">
        <v>475</v>
      </c>
      <c r="D62" s="37" t="s">
        <v>389</v>
      </c>
      <c r="E62" s="39" t="s">
        <v>334</v>
      </c>
      <c r="F62" s="37" t="s">
        <v>335</v>
      </c>
    </row>
    <row r="63" spans="1:11" s="37" customFormat="1" ht="13.2" x14ac:dyDescent="0.25">
      <c r="A63" s="38">
        <v>63</v>
      </c>
      <c r="B63" s="37" t="s">
        <v>476</v>
      </c>
      <c r="C63" s="37" t="s">
        <v>477</v>
      </c>
      <c r="D63" s="37" t="s">
        <v>389</v>
      </c>
      <c r="E63" s="39" t="s">
        <v>334</v>
      </c>
      <c r="F63" s="37" t="s">
        <v>335</v>
      </c>
    </row>
    <row r="64" spans="1:11" s="37" customFormat="1" ht="13.2" x14ac:dyDescent="0.25">
      <c r="A64" s="38">
        <v>64</v>
      </c>
      <c r="B64" s="37" t="s">
        <v>478</v>
      </c>
      <c r="C64" s="37" t="s">
        <v>479</v>
      </c>
      <c r="D64" s="37" t="s">
        <v>389</v>
      </c>
      <c r="E64" s="39" t="s">
        <v>334</v>
      </c>
      <c r="F64" s="37" t="s">
        <v>335</v>
      </c>
    </row>
    <row r="65" spans="1:6" s="37" customFormat="1" ht="13.2" x14ac:dyDescent="0.25">
      <c r="A65" s="38">
        <v>65</v>
      </c>
      <c r="B65" s="37" t="s">
        <v>480</v>
      </c>
      <c r="C65" s="37" t="s">
        <v>481</v>
      </c>
      <c r="D65" s="37" t="s">
        <v>389</v>
      </c>
      <c r="E65" s="39" t="s">
        <v>334</v>
      </c>
      <c r="F65" s="37" t="s">
        <v>335</v>
      </c>
    </row>
    <row r="66" spans="1:6" s="37" customFormat="1" ht="13.2" x14ac:dyDescent="0.25">
      <c r="A66" s="38">
        <v>66</v>
      </c>
      <c r="B66" s="37" t="s">
        <v>482</v>
      </c>
      <c r="C66" s="37" t="s">
        <v>483</v>
      </c>
      <c r="D66" s="37" t="s">
        <v>333</v>
      </c>
      <c r="E66" s="39" t="s">
        <v>334</v>
      </c>
      <c r="F66" s="37" t="s">
        <v>335</v>
      </c>
    </row>
    <row r="67" spans="1:6" s="37" customFormat="1" ht="13.2" x14ac:dyDescent="0.25">
      <c r="A67" s="38">
        <v>67</v>
      </c>
      <c r="B67" s="37" t="s">
        <v>484</v>
      </c>
      <c r="C67" s="37" t="s">
        <v>485</v>
      </c>
      <c r="D67" s="37" t="s">
        <v>377</v>
      </c>
      <c r="E67" s="39" t="s">
        <v>372</v>
      </c>
      <c r="F67" s="39" t="s">
        <v>372</v>
      </c>
    </row>
    <row r="68" spans="1:6" s="37" customFormat="1" ht="13.2" x14ac:dyDescent="0.25">
      <c r="A68" s="38">
        <v>68</v>
      </c>
      <c r="B68" s="37" t="s">
        <v>486</v>
      </c>
      <c r="C68" s="37" t="s">
        <v>487</v>
      </c>
      <c r="D68" s="37" t="s">
        <v>371</v>
      </c>
      <c r="E68" s="39" t="s">
        <v>372</v>
      </c>
      <c r="F68" s="39" t="s">
        <v>372</v>
      </c>
    </row>
    <row r="69" spans="1:6" s="37" customFormat="1" ht="13.2" x14ac:dyDescent="0.25">
      <c r="A69" s="38">
        <v>69</v>
      </c>
      <c r="B69" s="37" t="s">
        <v>488</v>
      </c>
      <c r="C69" s="37" t="s">
        <v>489</v>
      </c>
      <c r="D69" s="37" t="s">
        <v>351</v>
      </c>
      <c r="E69" s="39" t="s">
        <v>352</v>
      </c>
      <c r="F69" s="37" t="s">
        <v>335</v>
      </c>
    </row>
    <row r="70" spans="1:6" s="37" customFormat="1" ht="13.2" x14ac:dyDescent="0.25">
      <c r="A70" s="38">
        <v>70</v>
      </c>
      <c r="B70" s="37" t="s">
        <v>490</v>
      </c>
      <c r="C70" s="37" t="s">
        <v>491</v>
      </c>
      <c r="D70" s="37" t="s">
        <v>492</v>
      </c>
      <c r="E70" s="39" t="s">
        <v>343</v>
      </c>
      <c r="F70" s="37" t="s">
        <v>335</v>
      </c>
    </row>
    <row r="71" spans="1:6" s="37" customFormat="1" ht="13.2" x14ac:dyDescent="0.25">
      <c r="A71" s="38">
        <v>71</v>
      </c>
      <c r="B71" s="37" t="s">
        <v>493</v>
      </c>
      <c r="C71" s="37" t="s">
        <v>494</v>
      </c>
      <c r="D71" s="37" t="s">
        <v>355</v>
      </c>
      <c r="E71" s="39" t="s">
        <v>343</v>
      </c>
      <c r="F71" s="37" t="s">
        <v>335</v>
      </c>
    </row>
    <row r="72" spans="1:6" s="37" customFormat="1" ht="13.2" x14ac:dyDescent="0.25">
      <c r="A72" s="38">
        <v>72</v>
      </c>
      <c r="B72" s="37" t="s">
        <v>495</v>
      </c>
      <c r="C72" s="37" t="s">
        <v>496</v>
      </c>
      <c r="D72" s="37" t="s">
        <v>434</v>
      </c>
      <c r="E72" s="39" t="s">
        <v>372</v>
      </c>
      <c r="F72" s="39" t="s">
        <v>372</v>
      </c>
    </row>
    <row r="73" spans="1:6" s="37" customFormat="1" ht="13.2" x14ac:dyDescent="0.25">
      <c r="A73" s="38">
        <v>73</v>
      </c>
      <c r="B73" s="37" t="s">
        <v>497</v>
      </c>
      <c r="C73" s="37" t="s">
        <v>498</v>
      </c>
      <c r="D73" s="37" t="s">
        <v>355</v>
      </c>
      <c r="E73" s="39" t="s">
        <v>343</v>
      </c>
      <c r="F73" s="37" t="s">
        <v>335</v>
      </c>
    </row>
    <row r="74" spans="1:6" s="37" customFormat="1" ht="13.2" x14ac:dyDescent="0.25">
      <c r="A74" s="38">
        <v>74</v>
      </c>
      <c r="B74" s="37" t="s">
        <v>499</v>
      </c>
      <c r="C74" s="37" t="s">
        <v>500</v>
      </c>
      <c r="D74" s="37" t="s">
        <v>377</v>
      </c>
      <c r="E74" s="39" t="s">
        <v>372</v>
      </c>
      <c r="F74" s="39" t="s">
        <v>372</v>
      </c>
    </row>
    <row r="75" spans="1:6" s="37" customFormat="1" ht="13.2" x14ac:dyDescent="0.25">
      <c r="A75" s="38">
        <v>75</v>
      </c>
      <c r="B75" s="37" t="s">
        <v>501</v>
      </c>
      <c r="C75" s="37" t="s">
        <v>502</v>
      </c>
      <c r="D75" s="37" t="s">
        <v>355</v>
      </c>
      <c r="E75" s="39" t="s">
        <v>343</v>
      </c>
      <c r="F75" s="37" t="s">
        <v>335</v>
      </c>
    </row>
    <row r="76" spans="1:6" s="37" customFormat="1" ht="13.2" x14ac:dyDescent="0.25">
      <c r="A76" s="38">
        <v>76</v>
      </c>
      <c r="B76" s="37" t="s">
        <v>503</v>
      </c>
      <c r="C76" s="37" t="s">
        <v>504</v>
      </c>
      <c r="D76" s="37" t="s">
        <v>342</v>
      </c>
      <c r="E76" s="39" t="s">
        <v>343</v>
      </c>
      <c r="F76" s="37" t="s">
        <v>335</v>
      </c>
    </row>
    <row r="77" spans="1:6" s="37" customFormat="1" ht="13.2" x14ac:dyDescent="0.25">
      <c r="A77" s="38">
        <v>77</v>
      </c>
      <c r="B77" s="37" t="s">
        <v>505</v>
      </c>
      <c r="C77" s="37" t="s">
        <v>506</v>
      </c>
      <c r="D77" s="37" t="s">
        <v>366</v>
      </c>
      <c r="E77" s="39" t="s">
        <v>339</v>
      </c>
      <c r="F77" s="39" t="s">
        <v>339</v>
      </c>
    </row>
    <row r="78" spans="1:6" s="37" customFormat="1" ht="13.2" x14ac:dyDescent="0.25">
      <c r="A78" s="38">
        <v>78</v>
      </c>
      <c r="B78" s="37" t="s">
        <v>507</v>
      </c>
      <c r="C78" s="37" t="s">
        <v>508</v>
      </c>
      <c r="D78" s="37" t="s">
        <v>509</v>
      </c>
      <c r="E78" s="39" t="s">
        <v>352</v>
      </c>
      <c r="F78" s="37" t="s">
        <v>335</v>
      </c>
    </row>
    <row r="79" spans="1:6" s="37" customFormat="1" ht="13.2" x14ac:dyDescent="0.25">
      <c r="A79" s="38">
        <v>79</v>
      </c>
      <c r="B79" s="37" t="s">
        <v>510</v>
      </c>
      <c r="C79" s="37" t="s">
        <v>511</v>
      </c>
      <c r="D79" s="37" t="s">
        <v>377</v>
      </c>
      <c r="E79" s="39" t="s">
        <v>372</v>
      </c>
      <c r="F79" s="39" t="s">
        <v>372</v>
      </c>
    </row>
    <row r="80" spans="1:6" s="37" customFormat="1" ht="13.2" x14ac:dyDescent="0.25">
      <c r="A80" s="38">
        <v>80</v>
      </c>
      <c r="B80" s="37" t="s">
        <v>512</v>
      </c>
      <c r="C80" s="37" t="s">
        <v>513</v>
      </c>
      <c r="D80" s="37" t="s">
        <v>409</v>
      </c>
      <c r="E80" s="39" t="s">
        <v>352</v>
      </c>
      <c r="F80" s="37" t="s">
        <v>335</v>
      </c>
    </row>
    <row r="81" spans="1:6" s="37" customFormat="1" ht="13.2" x14ac:dyDescent="0.25">
      <c r="A81" s="38">
        <v>81</v>
      </c>
      <c r="B81" s="37" t="s">
        <v>514</v>
      </c>
      <c r="C81" s="37" t="s">
        <v>515</v>
      </c>
      <c r="D81" s="37" t="s">
        <v>377</v>
      </c>
      <c r="E81" s="39" t="s">
        <v>372</v>
      </c>
      <c r="F81" s="39" t="s">
        <v>372</v>
      </c>
    </row>
    <row r="82" spans="1:6" s="37" customFormat="1" ht="13.2" x14ac:dyDescent="0.25">
      <c r="A82" s="38">
        <v>82</v>
      </c>
      <c r="B82" s="37" t="s">
        <v>516</v>
      </c>
      <c r="C82" s="37" t="s">
        <v>517</v>
      </c>
      <c r="D82" s="37" t="s">
        <v>333</v>
      </c>
      <c r="E82" s="39" t="s">
        <v>334</v>
      </c>
      <c r="F82" s="37" t="s">
        <v>335</v>
      </c>
    </row>
    <row r="83" spans="1:6" s="37" customFormat="1" ht="13.2" x14ac:dyDescent="0.25">
      <c r="A83" s="38">
        <v>83</v>
      </c>
      <c r="B83" s="37" t="s">
        <v>518</v>
      </c>
      <c r="C83" s="37" t="s">
        <v>519</v>
      </c>
      <c r="D83" s="37" t="s">
        <v>428</v>
      </c>
      <c r="E83" s="39" t="s">
        <v>343</v>
      </c>
      <c r="F83" s="37" t="s">
        <v>335</v>
      </c>
    </row>
    <row r="84" spans="1:6" s="37" customFormat="1" ht="13.2" x14ac:dyDescent="0.25">
      <c r="A84" s="38">
        <v>84</v>
      </c>
      <c r="B84" s="37" t="s">
        <v>520</v>
      </c>
      <c r="C84" s="37" t="s">
        <v>521</v>
      </c>
      <c r="D84" s="37" t="s">
        <v>428</v>
      </c>
      <c r="E84" s="39" t="s">
        <v>343</v>
      </c>
      <c r="F84" s="37" t="s">
        <v>335</v>
      </c>
    </row>
    <row r="85" spans="1:6" s="37" customFormat="1" ht="13.2" x14ac:dyDescent="0.25">
      <c r="A85" s="38">
        <v>85</v>
      </c>
      <c r="B85" s="37" t="s">
        <v>522</v>
      </c>
      <c r="C85" s="37" t="s">
        <v>523</v>
      </c>
      <c r="D85" s="37" t="s">
        <v>377</v>
      </c>
      <c r="E85" s="39" t="s">
        <v>372</v>
      </c>
      <c r="F85" s="39" t="s">
        <v>372</v>
      </c>
    </row>
    <row r="86" spans="1:6" s="37" customFormat="1" ht="13.2" x14ac:dyDescent="0.25">
      <c r="A86" s="38">
        <v>86</v>
      </c>
      <c r="B86" s="37" t="s">
        <v>524</v>
      </c>
      <c r="C86" s="37" t="s">
        <v>525</v>
      </c>
      <c r="D86" s="37" t="s">
        <v>371</v>
      </c>
      <c r="E86" s="39" t="s">
        <v>372</v>
      </c>
      <c r="F86" s="39" t="s">
        <v>372</v>
      </c>
    </row>
    <row r="87" spans="1:6" s="37" customFormat="1" ht="13.2" x14ac:dyDescent="0.25">
      <c r="A87" s="38">
        <v>87</v>
      </c>
      <c r="B87" s="37" t="s">
        <v>526</v>
      </c>
      <c r="C87" s="37" t="s">
        <v>527</v>
      </c>
      <c r="D87" s="37" t="s">
        <v>360</v>
      </c>
      <c r="E87" s="39" t="s">
        <v>352</v>
      </c>
      <c r="F87" s="37" t="s">
        <v>335</v>
      </c>
    </row>
    <row r="88" spans="1:6" s="37" customFormat="1" ht="13.2" x14ac:dyDescent="0.25">
      <c r="A88" s="38">
        <v>88</v>
      </c>
      <c r="B88" s="37" t="s">
        <v>528</v>
      </c>
      <c r="C88" s="37" t="s">
        <v>529</v>
      </c>
      <c r="D88" s="37" t="s">
        <v>355</v>
      </c>
      <c r="E88" s="39" t="s">
        <v>343</v>
      </c>
      <c r="F88" s="37" t="s">
        <v>335</v>
      </c>
    </row>
    <row r="89" spans="1:6" s="37" customFormat="1" ht="13.2" x14ac:dyDescent="0.25">
      <c r="A89" s="38">
        <v>89</v>
      </c>
      <c r="B89" s="37" t="s">
        <v>530</v>
      </c>
      <c r="C89" s="37" t="s">
        <v>531</v>
      </c>
      <c r="D89" s="37" t="s">
        <v>366</v>
      </c>
      <c r="E89" s="39" t="s">
        <v>339</v>
      </c>
      <c r="F89" s="39" t="s">
        <v>339</v>
      </c>
    </row>
    <row r="90" spans="1:6" s="37" customFormat="1" ht="13.2" x14ac:dyDescent="0.25">
      <c r="A90" s="38">
        <v>90</v>
      </c>
      <c r="B90" s="37" t="s">
        <v>532</v>
      </c>
      <c r="C90" s="37" t="s">
        <v>533</v>
      </c>
      <c r="D90" s="37" t="s">
        <v>431</v>
      </c>
      <c r="E90" s="39" t="s">
        <v>339</v>
      </c>
      <c r="F90" s="39" t="s">
        <v>339</v>
      </c>
    </row>
    <row r="91" spans="1:6" s="37" customFormat="1" ht="13.2" x14ac:dyDescent="0.25">
      <c r="A91" s="38">
        <v>91</v>
      </c>
      <c r="B91" s="37" t="s">
        <v>534</v>
      </c>
      <c r="C91" s="37" t="s">
        <v>535</v>
      </c>
      <c r="D91" s="37" t="s">
        <v>333</v>
      </c>
      <c r="E91" s="39" t="s">
        <v>334</v>
      </c>
      <c r="F91" s="37" t="s">
        <v>335</v>
      </c>
    </row>
    <row r="92" spans="1:6" s="37" customFormat="1" ht="13.2" x14ac:dyDescent="0.25">
      <c r="A92" s="38">
        <v>92</v>
      </c>
      <c r="B92" s="37" t="s">
        <v>536</v>
      </c>
      <c r="C92" s="37" t="s">
        <v>537</v>
      </c>
      <c r="D92" s="37" t="s">
        <v>389</v>
      </c>
      <c r="E92" s="39" t="s">
        <v>334</v>
      </c>
      <c r="F92" s="37" t="s">
        <v>335</v>
      </c>
    </row>
    <row r="93" spans="1:6" s="37" customFormat="1" ht="13.2" x14ac:dyDescent="0.25">
      <c r="A93" s="38">
        <v>93</v>
      </c>
      <c r="B93" s="37" t="s">
        <v>577</v>
      </c>
      <c r="C93" s="37" t="s">
        <v>578</v>
      </c>
      <c r="D93" s="37" t="s">
        <v>389</v>
      </c>
      <c r="E93" s="39" t="s">
        <v>334</v>
      </c>
      <c r="F93" s="37" t="s">
        <v>335</v>
      </c>
    </row>
    <row r="94" spans="1:6" s="37" customFormat="1" ht="13.2" x14ac:dyDescent="0.25">
      <c r="A94" s="38">
        <v>94</v>
      </c>
      <c r="B94" s="37" t="s">
        <v>538</v>
      </c>
      <c r="C94" s="37" t="s">
        <v>539</v>
      </c>
      <c r="D94" s="37" t="s">
        <v>431</v>
      </c>
      <c r="E94" s="39" t="s">
        <v>339</v>
      </c>
      <c r="F94" s="39" t="s">
        <v>339</v>
      </c>
    </row>
    <row r="95" spans="1:6" s="37" customFormat="1" ht="13.2" x14ac:dyDescent="0.25">
      <c r="A95" s="38">
        <v>95</v>
      </c>
      <c r="B95" s="37" t="s">
        <v>540</v>
      </c>
      <c r="C95" s="37" t="s">
        <v>541</v>
      </c>
      <c r="D95" s="37" t="s">
        <v>363</v>
      </c>
      <c r="E95" s="39" t="s">
        <v>352</v>
      </c>
      <c r="F95" s="37" t="s">
        <v>335</v>
      </c>
    </row>
    <row r="96" spans="1:6" s="37" customFormat="1" ht="13.2" x14ac:dyDescent="0.25">
      <c r="A96" s="38">
        <v>96</v>
      </c>
      <c r="B96" s="37" t="s">
        <v>542</v>
      </c>
      <c r="C96" s="37" t="s">
        <v>543</v>
      </c>
      <c r="D96" s="37" t="s">
        <v>351</v>
      </c>
      <c r="E96" s="39" t="s">
        <v>352</v>
      </c>
      <c r="F96" s="37" t="s">
        <v>335</v>
      </c>
    </row>
    <row r="97" spans="1:6" s="37" customFormat="1" ht="13.2" x14ac:dyDescent="0.25">
      <c r="A97" s="38">
        <v>97</v>
      </c>
      <c r="B97" s="37" t="s">
        <v>544</v>
      </c>
      <c r="C97" s="37" t="s">
        <v>545</v>
      </c>
      <c r="D97" s="37" t="s">
        <v>386</v>
      </c>
      <c r="E97" s="39" t="s">
        <v>372</v>
      </c>
      <c r="F97" s="39" t="s">
        <v>372</v>
      </c>
    </row>
    <row r="98" spans="1:6" s="37" customFormat="1" ht="13.2" x14ac:dyDescent="0.25">
      <c r="A98" s="38">
        <v>98</v>
      </c>
      <c r="B98" s="37" t="s">
        <v>546</v>
      </c>
      <c r="C98" s="37" t="s">
        <v>547</v>
      </c>
      <c r="D98" s="37" t="s">
        <v>338</v>
      </c>
      <c r="E98" s="39" t="s">
        <v>339</v>
      </c>
      <c r="F98" s="39" t="s">
        <v>339</v>
      </c>
    </row>
    <row r="99" spans="1:6" s="37" customFormat="1" ht="13.2" x14ac:dyDescent="0.25">
      <c r="A99" s="38">
        <v>99</v>
      </c>
      <c r="B99" s="37" t="s">
        <v>548</v>
      </c>
      <c r="C99" s="37" t="s">
        <v>549</v>
      </c>
      <c r="D99" s="37" t="s">
        <v>333</v>
      </c>
      <c r="E99" s="39" t="s">
        <v>334</v>
      </c>
      <c r="F99" s="37" t="s">
        <v>335</v>
      </c>
    </row>
    <row r="100" spans="1:6" s="37" customFormat="1" ht="13.2" x14ac:dyDescent="0.25">
      <c r="A100" s="38">
        <v>100</v>
      </c>
      <c r="B100" s="37" t="s">
        <v>550</v>
      </c>
      <c r="C100" s="37" t="s">
        <v>551</v>
      </c>
      <c r="D100" s="37" t="s">
        <v>492</v>
      </c>
      <c r="E100" s="39" t="s">
        <v>343</v>
      </c>
      <c r="F100" s="37" t="s">
        <v>335</v>
      </c>
    </row>
    <row r="101" spans="1:6" s="37" customFormat="1" ht="13.2" x14ac:dyDescent="0.25">
      <c r="A101" s="38">
        <v>101</v>
      </c>
      <c r="B101" s="37" t="s">
        <v>552</v>
      </c>
      <c r="C101" s="37" t="s">
        <v>553</v>
      </c>
      <c r="D101" s="37" t="s">
        <v>434</v>
      </c>
      <c r="E101" s="39" t="s">
        <v>372</v>
      </c>
      <c r="F101" s="39" t="s">
        <v>372</v>
      </c>
    </row>
    <row r="102" spans="1:6" s="37" customFormat="1" ht="13.2" x14ac:dyDescent="0.25">
      <c r="A102" s="38">
        <v>102</v>
      </c>
      <c r="B102" s="37" t="s">
        <v>554</v>
      </c>
      <c r="C102" s="37" t="s">
        <v>555</v>
      </c>
      <c r="D102" s="37" t="s">
        <v>371</v>
      </c>
      <c r="E102" s="39" t="s">
        <v>372</v>
      </c>
      <c r="F102" s="39" t="s">
        <v>372</v>
      </c>
    </row>
    <row r="103" spans="1:6" s="37" customFormat="1" ht="13.2" x14ac:dyDescent="0.25">
      <c r="A103" s="38">
        <v>103</v>
      </c>
      <c r="B103" s="37" t="s">
        <v>556</v>
      </c>
      <c r="C103" s="37" t="s">
        <v>557</v>
      </c>
      <c r="D103" s="37" t="s">
        <v>434</v>
      </c>
      <c r="E103" s="39" t="s">
        <v>372</v>
      </c>
      <c r="F103" s="39" t="s">
        <v>372</v>
      </c>
    </row>
    <row r="104" spans="1:6" s="37" customFormat="1" ht="13.2" x14ac:dyDescent="0.25">
      <c r="A104" s="38">
        <v>104</v>
      </c>
      <c r="B104" s="37" t="s">
        <v>558</v>
      </c>
      <c r="C104" s="37" t="s">
        <v>559</v>
      </c>
      <c r="D104" s="37" t="s">
        <v>366</v>
      </c>
      <c r="E104" s="39" t="s">
        <v>339</v>
      </c>
      <c r="F104" s="39" t="s">
        <v>339</v>
      </c>
    </row>
    <row r="105" spans="1:6" s="37" customFormat="1" ht="13.2" x14ac:dyDescent="0.25">
      <c r="A105" s="38">
        <v>105</v>
      </c>
      <c r="B105" s="37" t="s">
        <v>560</v>
      </c>
      <c r="C105" s="37" t="s">
        <v>561</v>
      </c>
      <c r="D105" s="37" t="s">
        <v>338</v>
      </c>
      <c r="E105" s="39" t="s">
        <v>339</v>
      </c>
      <c r="F105" s="39" t="s">
        <v>339</v>
      </c>
    </row>
    <row r="106" spans="1:6" s="37" customFormat="1" ht="13.2" x14ac:dyDescent="0.25">
      <c r="A106" s="38">
        <v>106</v>
      </c>
      <c r="B106" s="37" t="s">
        <v>562</v>
      </c>
      <c r="C106" s="37" t="s">
        <v>563</v>
      </c>
      <c r="D106" s="37" t="s">
        <v>338</v>
      </c>
      <c r="E106" s="39" t="s">
        <v>339</v>
      </c>
      <c r="F106" s="39" t="s">
        <v>339</v>
      </c>
    </row>
    <row r="107" spans="1:6" s="37" customFormat="1" ht="13.2" x14ac:dyDescent="0.25">
      <c r="A107" s="38">
        <v>107</v>
      </c>
      <c r="B107" s="37" t="s">
        <v>564</v>
      </c>
      <c r="C107" s="37" t="s">
        <v>565</v>
      </c>
      <c r="D107" s="37" t="s">
        <v>371</v>
      </c>
      <c r="E107" s="39" t="s">
        <v>372</v>
      </c>
      <c r="F107" s="39" t="s">
        <v>372</v>
      </c>
    </row>
    <row r="108" spans="1:6" s="37" customFormat="1" ht="13.2" x14ac:dyDescent="0.25">
      <c r="A108" s="38">
        <v>108</v>
      </c>
      <c r="B108" s="37" t="s">
        <v>566</v>
      </c>
      <c r="C108" s="37" t="s">
        <v>567</v>
      </c>
      <c r="D108" s="37" t="s">
        <v>371</v>
      </c>
      <c r="E108" s="39" t="s">
        <v>372</v>
      </c>
      <c r="F108" s="39" t="s">
        <v>372</v>
      </c>
    </row>
    <row r="109" spans="1:6" s="37" customFormat="1" ht="13.2" x14ac:dyDescent="0.25">
      <c r="A109" s="38">
        <v>109</v>
      </c>
      <c r="B109" s="37" t="s">
        <v>568</v>
      </c>
      <c r="C109" s="37" t="s">
        <v>569</v>
      </c>
      <c r="D109" s="37" t="s">
        <v>371</v>
      </c>
      <c r="E109" s="39" t="s">
        <v>372</v>
      </c>
      <c r="F109" s="39" t="s">
        <v>372</v>
      </c>
    </row>
    <row r="110" spans="1:6" s="37" customFormat="1" ht="13.2" x14ac:dyDescent="0.25">
      <c r="A110" s="38">
        <v>110</v>
      </c>
      <c r="B110" s="37" t="s">
        <v>570</v>
      </c>
      <c r="C110" s="37" t="s">
        <v>571</v>
      </c>
      <c r="D110" s="37" t="s">
        <v>389</v>
      </c>
      <c r="E110" s="39" t="s">
        <v>334</v>
      </c>
      <c r="F110" s="37" t="s">
        <v>335</v>
      </c>
    </row>
    <row r="111" spans="1:6" s="37" customFormat="1" ht="13.2" x14ac:dyDescent="0.25">
      <c r="A111" s="38">
        <v>111</v>
      </c>
      <c r="B111" s="37" t="s">
        <v>572</v>
      </c>
      <c r="C111" s="37" t="s">
        <v>573</v>
      </c>
      <c r="D111" s="37" t="s">
        <v>428</v>
      </c>
      <c r="E111" s="39" t="s">
        <v>343</v>
      </c>
      <c r="F111" s="37" t="s">
        <v>335</v>
      </c>
    </row>
    <row r="112" spans="1:6" s="37" customFormat="1" ht="13.2" x14ac:dyDescent="0.25">
      <c r="A112" s="38">
        <v>112</v>
      </c>
      <c r="B112" s="37" t="s">
        <v>574</v>
      </c>
      <c r="C112" s="37" t="s">
        <v>575</v>
      </c>
      <c r="D112" s="37" t="s">
        <v>409</v>
      </c>
      <c r="E112" s="39" t="s">
        <v>352</v>
      </c>
      <c r="F112" s="37" t="s">
        <v>335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4D5FB51D13E04B813087E6CA52EBCD" ma:contentTypeVersion="9" ma:contentTypeDescription="Create a new document." ma:contentTypeScope="" ma:versionID="88f966fa800c25dc73152ec468e0cb52">
  <xsd:schema xmlns:xsd="http://www.w3.org/2001/XMLSchema" xmlns:xs="http://www.w3.org/2001/XMLSchema" xmlns:p="http://schemas.microsoft.com/office/2006/metadata/properties" xmlns:ns2="747f0811-7858-4f8e-8eca-030947d07317" xmlns:ns3="2d45ba38-0752-4289-ba9a-781c2466b27c" targetNamespace="http://schemas.microsoft.com/office/2006/metadata/properties" ma:root="true" ma:fieldsID="b83d2e654ba69db205115af42c490476" ns2:_="" ns3:_="">
    <xsd:import namespace="747f0811-7858-4f8e-8eca-030947d07317"/>
    <xsd:import namespace="2d45ba38-0752-4289-ba9a-781c2466b2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f0811-7858-4f8e-8eca-030947d073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5ba38-0752-4289-ba9a-781c2466b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2394C8-E55A-4702-8931-385442CA18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E34DFC-51AF-4695-8C71-23BCBC0C0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f0811-7858-4f8e-8eca-030947d07317"/>
    <ds:schemaRef ds:uri="2d45ba38-0752-4289-ba9a-781c2466b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questionario</vt:lpstr>
      <vt:lpstr>ccnl</vt:lpstr>
      <vt:lpstr>ateco2007_2digit</vt:lpstr>
      <vt:lpstr>provincia</vt:lpstr>
      <vt:lpstr>ccnl!Area_stampa</vt:lpstr>
      <vt:lpstr>questionario!Area_stampa</vt:lpstr>
      <vt:lpstr>ccnl!Titoli_stampa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Morleo Giovanni</cp:lastModifiedBy>
  <cp:lastPrinted>2020-02-11T17:13:09Z</cp:lastPrinted>
  <dcterms:created xsi:type="dcterms:W3CDTF">2018-02-13T10:01:45Z</dcterms:created>
  <dcterms:modified xsi:type="dcterms:W3CDTF">2021-01-25T16:41:54Z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0x010100704D5FB51D13E04B813087E6CA52EBCD</vt:lpwstr>
  </property>
</Properties>
</file>